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LIAS\ELIAS TUTORING\EAP-TUTORS\ΤΡΑ 61\2021 - 2022\1st Project\"/>
    </mc:Choice>
  </mc:AlternateContent>
  <xr:revisionPtr revIDLastSave="0" documentId="13_ncr:1_{C2ED792D-9EFF-4A53-82C9-50F4668A816F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SUBJECT 1 - DATA" sheetId="1" r:id="rId1"/>
    <sheet name="SUBJECT 1 - ANALYSIS" sheetId="2" r:id="rId2"/>
    <sheet name="Subject 2-3ii" sheetId="3" r:id="rId3"/>
    <sheet name="SUBJECT 4-1" sheetId="4" r:id="rId4"/>
    <sheet name="SUBJECT 4-2" sheetId="5" r:id="rId5"/>
  </sheets>
  <externalReferences>
    <externalReference r:id="rId6"/>
  </externalReferences>
  <definedNames>
    <definedName name="_xlnm._FilterDatabase" localSheetId="0" hidden="1">'SUBJECT 1 - DATA'!$A$2:$B$77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5" i="5" l="1"/>
  <c r="L55" i="5"/>
  <c r="M55" i="5"/>
  <c r="N55" i="5"/>
  <c r="K56" i="5"/>
  <c r="L56" i="5"/>
  <c r="M56" i="5"/>
  <c r="N56" i="5"/>
  <c r="K57" i="5"/>
  <c r="L57" i="5"/>
  <c r="M57" i="5"/>
  <c r="N57" i="5"/>
  <c r="K58" i="5"/>
  <c r="L58" i="5"/>
  <c r="M58" i="5"/>
  <c r="N58" i="5"/>
  <c r="K59" i="5"/>
  <c r="L59" i="5"/>
  <c r="M59" i="5"/>
  <c r="N59" i="5"/>
  <c r="K60" i="5"/>
  <c r="L60" i="5"/>
  <c r="M60" i="5"/>
  <c r="N60" i="5"/>
  <c r="K61" i="5"/>
  <c r="L61" i="5"/>
  <c r="M61" i="5"/>
  <c r="N61" i="5"/>
  <c r="J59" i="5"/>
  <c r="I59" i="5" s="1"/>
  <c r="J60" i="5"/>
  <c r="J61" i="5" s="1"/>
  <c r="J55" i="5"/>
  <c r="I55" i="5" s="1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2" i="5"/>
  <c r="M53" i="5"/>
  <c r="M54" i="5"/>
  <c r="M51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3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3" i="5"/>
  <c r="N4" i="5"/>
  <c r="N5" i="5"/>
  <c r="N6" i="5"/>
  <c r="N7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3" i="5"/>
  <c r="I51" i="5"/>
  <c r="J13" i="5"/>
  <c r="I12" i="5"/>
  <c r="I7" i="5"/>
  <c r="J4" i="5"/>
  <c r="I3" i="5"/>
  <c r="I61" i="5" l="1"/>
  <c r="I60" i="5"/>
  <c r="J56" i="5"/>
  <c r="J14" i="5"/>
  <c r="I13" i="5"/>
  <c r="J5" i="5"/>
  <c r="I4" i="5"/>
  <c r="J57" i="5" l="1"/>
  <c r="I56" i="5"/>
  <c r="J15" i="5"/>
  <c r="I14" i="5"/>
  <c r="I5" i="5"/>
  <c r="J6" i="5"/>
  <c r="I57" i="5" l="1"/>
  <c r="J58" i="5"/>
  <c r="I58" i="5" s="1"/>
  <c r="I15" i="5"/>
  <c r="J16" i="5"/>
  <c r="J8" i="5"/>
  <c r="I6" i="5"/>
  <c r="I16" i="5" l="1"/>
  <c r="J17" i="5"/>
  <c r="I8" i="5"/>
  <c r="J9" i="5"/>
  <c r="J18" i="5" l="1"/>
  <c r="I17" i="5"/>
  <c r="I9" i="5"/>
  <c r="J10" i="5"/>
  <c r="J19" i="5" l="1"/>
  <c r="I18" i="5"/>
  <c r="J11" i="5"/>
  <c r="I10" i="5"/>
  <c r="J20" i="5" l="1"/>
  <c r="I19" i="5"/>
  <c r="I11" i="5"/>
  <c r="J21" i="5" l="1"/>
  <c r="I20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12" i="5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3" i="4"/>
  <c r="J22" i="5" l="1"/>
  <c r="I21" i="5"/>
  <c r="B13" i="4"/>
  <c r="A13" i="4" s="1"/>
  <c r="F12" i="4"/>
  <c r="D12" i="4"/>
  <c r="C12" i="4"/>
  <c r="A12" i="4"/>
  <c r="F7" i="4"/>
  <c r="D7" i="4"/>
  <c r="C7" i="4"/>
  <c r="A7" i="4"/>
  <c r="B4" i="4"/>
  <c r="A4" i="4" s="1"/>
  <c r="F3" i="4"/>
  <c r="D3" i="4"/>
  <c r="C3" i="4"/>
  <c r="A3" i="4"/>
  <c r="J23" i="5" l="1"/>
  <c r="I22" i="5"/>
  <c r="F4" i="4"/>
  <c r="C4" i="4"/>
  <c r="D4" i="4"/>
  <c r="B5" i="4"/>
  <c r="D13" i="4"/>
  <c r="B14" i="4"/>
  <c r="F13" i="4"/>
  <c r="C13" i="4"/>
  <c r="J24" i="5" l="1"/>
  <c r="I23" i="5"/>
  <c r="C5" i="4"/>
  <c r="A5" i="4"/>
  <c r="B6" i="4"/>
  <c r="D5" i="4"/>
  <c r="F5" i="4"/>
  <c r="C14" i="4"/>
  <c r="B15" i="4"/>
  <c r="F14" i="4"/>
  <c r="A14" i="4"/>
  <c r="D14" i="4"/>
  <c r="J25" i="5" l="1"/>
  <c r="I24" i="5"/>
  <c r="A15" i="4"/>
  <c r="B16" i="4"/>
  <c r="D15" i="4"/>
  <c r="C15" i="4"/>
  <c r="F15" i="4"/>
  <c r="B8" i="4"/>
  <c r="A6" i="4"/>
  <c r="C6" i="4"/>
  <c r="F6" i="4"/>
  <c r="D6" i="4"/>
  <c r="J26" i="5" l="1"/>
  <c r="I25" i="5"/>
  <c r="F8" i="4"/>
  <c r="B9" i="4"/>
  <c r="D8" i="4"/>
  <c r="C8" i="4"/>
  <c r="A8" i="4"/>
  <c r="C16" i="4"/>
  <c r="A16" i="4"/>
  <c r="B17" i="4"/>
  <c r="D16" i="4"/>
  <c r="F16" i="4"/>
  <c r="J27" i="5" l="1"/>
  <c r="I26" i="5"/>
  <c r="B10" i="4"/>
  <c r="D9" i="4"/>
  <c r="F9" i="4"/>
  <c r="C9" i="4"/>
  <c r="A9" i="4"/>
  <c r="A17" i="4"/>
  <c r="D17" i="4"/>
  <c r="C17" i="4"/>
  <c r="F17" i="4"/>
  <c r="J28" i="5" l="1"/>
  <c r="I27" i="5"/>
  <c r="F10" i="4"/>
  <c r="B11" i="4"/>
  <c r="D10" i="4"/>
  <c r="C10" i="4"/>
  <c r="A10" i="4"/>
  <c r="J29" i="5" l="1"/>
  <c r="I28" i="5"/>
  <c r="D11" i="4"/>
  <c r="F11" i="4"/>
  <c r="C11" i="4"/>
  <c r="A11" i="4"/>
  <c r="J30" i="5" l="1"/>
  <c r="I29" i="5"/>
  <c r="E27" i="3"/>
  <c r="E28" i="3"/>
  <c r="E23" i="3"/>
  <c r="E15" i="3"/>
  <c r="E7" i="3"/>
  <c r="B31" i="3"/>
  <c r="E29" i="3" s="1"/>
  <c r="F29" i="3" s="1"/>
  <c r="D25" i="3"/>
  <c r="B23" i="3"/>
  <c r="E21" i="3" s="1"/>
  <c r="F21" i="3" s="1"/>
  <c r="D17" i="3"/>
  <c r="B15" i="3"/>
  <c r="E14" i="3" s="1"/>
  <c r="D9" i="3"/>
  <c r="D1" i="3"/>
  <c r="B7" i="3"/>
  <c r="J31" i="5" l="1"/>
  <c r="I30" i="5"/>
  <c r="E31" i="3"/>
  <c r="E30" i="3"/>
  <c r="F30" i="3" s="1"/>
  <c r="F27" i="3"/>
  <c r="F28" i="3"/>
  <c r="E20" i="3"/>
  <c r="F20" i="3" s="1"/>
  <c r="E22" i="3"/>
  <c r="F22" i="3" s="1"/>
  <c r="E19" i="3"/>
  <c r="F19" i="3" s="1"/>
  <c r="E11" i="3"/>
  <c r="F11" i="3" s="1"/>
  <c r="E12" i="3"/>
  <c r="F12" i="3" s="1"/>
  <c r="E13" i="3"/>
  <c r="F13" i="3" s="1"/>
  <c r="E3" i="3"/>
  <c r="F3" i="3" s="1"/>
  <c r="F14" i="3"/>
  <c r="E6" i="3"/>
  <c r="F6" i="3" s="1"/>
  <c r="E4" i="3"/>
  <c r="F4" i="3" s="1"/>
  <c r="E5" i="3"/>
  <c r="F5" i="3" s="1"/>
  <c r="I31" i="5" l="1"/>
  <c r="J32" i="5"/>
  <c r="F23" i="3"/>
  <c r="F31" i="3"/>
  <c r="F7" i="3"/>
  <c r="F15" i="3"/>
  <c r="J33" i="5" l="1"/>
  <c r="I32" i="5"/>
  <c r="F4" i="2"/>
  <c r="G4" i="2"/>
  <c r="H4" i="2"/>
  <c r="F5" i="2"/>
  <c r="G5" i="2"/>
  <c r="H5" i="2"/>
  <c r="F6" i="2"/>
  <c r="G6" i="2"/>
  <c r="H6" i="2"/>
  <c r="F7" i="2"/>
  <c r="G7" i="2"/>
  <c r="H7" i="2"/>
  <c r="F8" i="2"/>
  <c r="G8" i="2"/>
  <c r="H8" i="2"/>
  <c r="F9" i="2"/>
  <c r="G9" i="2"/>
  <c r="H9" i="2"/>
  <c r="F10" i="2"/>
  <c r="G10" i="2"/>
  <c r="H10" i="2"/>
  <c r="F11" i="2"/>
  <c r="G11" i="2"/>
  <c r="H11" i="2"/>
  <c r="F12" i="2"/>
  <c r="G12" i="2"/>
  <c r="H12" i="2"/>
  <c r="F13" i="2"/>
  <c r="G13" i="2"/>
  <c r="H13" i="2"/>
  <c r="F14" i="2"/>
  <c r="G14" i="2"/>
  <c r="H14" i="2"/>
  <c r="F15" i="2"/>
  <c r="G15" i="2"/>
  <c r="H15" i="2"/>
  <c r="F16" i="2"/>
  <c r="G16" i="2"/>
  <c r="H16" i="2"/>
  <c r="F17" i="2"/>
  <c r="G17" i="2"/>
  <c r="H17" i="2"/>
  <c r="F18" i="2"/>
  <c r="G18" i="2"/>
  <c r="H18" i="2"/>
  <c r="F19" i="2"/>
  <c r="G19" i="2"/>
  <c r="H19" i="2"/>
  <c r="F20" i="2"/>
  <c r="G20" i="2"/>
  <c r="H20" i="2"/>
  <c r="F21" i="2"/>
  <c r="G21" i="2"/>
  <c r="H21" i="2"/>
  <c r="F22" i="2"/>
  <c r="G22" i="2"/>
  <c r="H22" i="2"/>
  <c r="F23" i="2"/>
  <c r="G23" i="2"/>
  <c r="H23" i="2"/>
  <c r="F24" i="2"/>
  <c r="G24" i="2"/>
  <c r="H24" i="2"/>
  <c r="F25" i="2"/>
  <c r="G25" i="2"/>
  <c r="H25" i="2"/>
  <c r="F26" i="2"/>
  <c r="G26" i="2"/>
  <c r="H26" i="2"/>
  <c r="F27" i="2"/>
  <c r="G27" i="2"/>
  <c r="H27" i="2"/>
  <c r="F28" i="2"/>
  <c r="G28" i="2"/>
  <c r="H28" i="2"/>
  <c r="F29" i="2"/>
  <c r="G29" i="2"/>
  <c r="H29" i="2"/>
  <c r="F30" i="2"/>
  <c r="G30" i="2"/>
  <c r="H30" i="2"/>
  <c r="F31" i="2"/>
  <c r="G31" i="2"/>
  <c r="H31" i="2"/>
  <c r="F32" i="2"/>
  <c r="G32" i="2"/>
  <c r="H32" i="2"/>
  <c r="F33" i="2"/>
  <c r="G33" i="2"/>
  <c r="H33" i="2"/>
  <c r="F34" i="2"/>
  <c r="G34" i="2"/>
  <c r="H34" i="2"/>
  <c r="F35" i="2"/>
  <c r="G35" i="2"/>
  <c r="H35" i="2"/>
  <c r="F36" i="2"/>
  <c r="G36" i="2"/>
  <c r="H36" i="2"/>
  <c r="F37" i="2"/>
  <c r="G37" i="2"/>
  <c r="H37" i="2"/>
  <c r="F38" i="2"/>
  <c r="G38" i="2"/>
  <c r="H38" i="2"/>
  <c r="F39" i="2"/>
  <c r="G39" i="2"/>
  <c r="H39" i="2"/>
  <c r="F40" i="2"/>
  <c r="G40" i="2"/>
  <c r="H40" i="2"/>
  <c r="F41" i="2"/>
  <c r="G41" i="2"/>
  <c r="H41" i="2"/>
  <c r="F42" i="2"/>
  <c r="G42" i="2"/>
  <c r="H42" i="2"/>
  <c r="F43" i="2"/>
  <c r="G43" i="2"/>
  <c r="H43" i="2"/>
  <c r="F44" i="2"/>
  <c r="G44" i="2"/>
  <c r="H44" i="2"/>
  <c r="F45" i="2"/>
  <c r="G45" i="2"/>
  <c r="H45" i="2"/>
  <c r="F46" i="2"/>
  <c r="G46" i="2"/>
  <c r="H46" i="2"/>
  <c r="F47" i="2"/>
  <c r="G47" i="2"/>
  <c r="H47" i="2"/>
  <c r="F48" i="2"/>
  <c r="G48" i="2"/>
  <c r="H48" i="2"/>
  <c r="F49" i="2"/>
  <c r="G49" i="2"/>
  <c r="H49" i="2"/>
  <c r="F50" i="2"/>
  <c r="G50" i="2"/>
  <c r="H50" i="2"/>
  <c r="F51" i="2"/>
  <c r="G51" i="2"/>
  <c r="H51" i="2"/>
  <c r="F52" i="2"/>
  <c r="G52" i="2"/>
  <c r="H52" i="2"/>
  <c r="F53" i="2"/>
  <c r="G53" i="2"/>
  <c r="H53" i="2"/>
  <c r="F54" i="2"/>
  <c r="G54" i="2"/>
  <c r="H54" i="2"/>
  <c r="F55" i="2"/>
  <c r="G55" i="2"/>
  <c r="H55" i="2"/>
  <c r="F56" i="2"/>
  <c r="G56" i="2"/>
  <c r="H56" i="2"/>
  <c r="F57" i="2"/>
  <c r="G57" i="2"/>
  <c r="H57" i="2"/>
  <c r="F58" i="2"/>
  <c r="G58" i="2"/>
  <c r="H58" i="2"/>
  <c r="F59" i="2"/>
  <c r="G59" i="2"/>
  <c r="H59" i="2"/>
  <c r="F60" i="2"/>
  <c r="G60" i="2"/>
  <c r="H60" i="2"/>
  <c r="F61" i="2"/>
  <c r="G61" i="2"/>
  <c r="H61" i="2"/>
  <c r="F62" i="2"/>
  <c r="G62" i="2"/>
  <c r="H62" i="2"/>
  <c r="F63" i="2"/>
  <c r="G63" i="2"/>
  <c r="H63" i="2"/>
  <c r="F64" i="2"/>
  <c r="G64" i="2"/>
  <c r="H64" i="2"/>
  <c r="F65" i="2"/>
  <c r="G65" i="2"/>
  <c r="H65" i="2"/>
  <c r="F66" i="2"/>
  <c r="G66" i="2"/>
  <c r="H66" i="2"/>
  <c r="F67" i="2"/>
  <c r="G67" i="2"/>
  <c r="H67" i="2"/>
  <c r="F68" i="2"/>
  <c r="G68" i="2"/>
  <c r="H68" i="2"/>
  <c r="F69" i="2"/>
  <c r="G69" i="2"/>
  <c r="H69" i="2"/>
  <c r="F70" i="2"/>
  <c r="G70" i="2"/>
  <c r="H70" i="2"/>
  <c r="F71" i="2"/>
  <c r="G71" i="2"/>
  <c r="H71" i="2"/>
  <c r="F72" i="2"/>
  <c r="G72" i="2"/>
  <c r="H72" i="2"/>
  <c r="F73" i="2"/>
  <c r="G73" i="2"/>
  <c r="H73" i="2"/>
  <c r="F74" i="2"/>
  <c r="G74" i="2"/>
  <c r="H74" i="2"/>
  <c r="F75" i="2"/>
  <c r="G75" i="2"/>
  <c r="H75" i="2"/>
  <c r="F76" i="2"/>
  <c r="G76" i="2"/>
  <c r="H76" i="2"/>
  <c r="H3" i="2"/>
  <c r="G3" i="2"/>
  <c r="F3" i="2"/>
  <c r="E76" i="2"/>
  <c r="D76" i="2"/>
  <c r="C76" i="2"/>
  <c r="B76" i="2"/>
  <c r="E75" i="2"/>
  <c r="D75" i="2"/>
  <c r="C75" i="2"/>
  <c r="B75" i="2"/>
  <c r="E74" i="2"/>
  <c r="D74" i="2"/>
  <c r="C74" i="2"/>
  <c r="B74" i="2"/>
  <c r="E73" i="2"/>
  <c r="D73" i="2"/>
  <c r="C73" i="2"/>
  <c r="B73" i="2"/>
  <c r="E72" i="2"/>
  <c r="D72" i="2"/>
  <c r="C72" i="2"/>
  <c r="B72" i="2"/>
  <c r="E71" i="2"/>
  <c r="D71" i="2"/>
  <c r="C71" i="2"/>
  <c r="B71" i="2"/>
  <c r="E70" i="2"/>
  <c r="D70" i="2"/>
  <c r="C70" i="2"/>
  <c r="B70" i="2"/>
  <c r="E69" i="2"/>
  <c r="D69" i="2"/>
  <c r="C69" i="2"/>
  <c r="B69" i="2"/>
  <c r="E68" i="2"/>
  <c r="D68" i="2"/>
  <c r="C68" i="2"/>
  <c r="B68" i="2"/>
  <c r="E67" i="2"/>
  <c r="D67" i="2"/>
  <c r="C67" i="2"/>
  <c r="B67" i="2"/>
  <c r="E66" i="2"/>
  <c r="D66" i="2"/>
  <c r="C66" i="2"/>
  <c r="B66" i="2"/>
  <c r="E65" i="2"/>
  <c r="D65" i="2"/>
  <c r="C65" i="2"/>
  <c r="B65" i="2"/>
  <c r="E64" i="2"/>
  <c r="D64" i="2"/>
  <c r="C64" i="2"/>
  <c r="B64" i="2"/>
  <c r="E63" i="2"/>
  <c r="D63" i="2"/>
  <c r="C63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E58" i="2"/>
  <c r="D58" i="2"/>
  <c r="C58" i="2"/>
  <c r="B58" i="2"/>
  <c r="E57" i="2"/>
  <c r="D57" i="2"/>
  <c r="C57" i="2"/>
  <c r="B57" i="2"/>
  <c r="E56" i="2"/>
  <c r="D56" i="2"/>
  <c r="C56" i="2"/>
  <c r="B56" i="2"/>
  <c r="E55" i="2"/>
  <c r="D55" i="2"/>
  <c r="C55" i="2"/>
  <c r="B55" i="2"/>
  <c r="E54" i="2"/>
  <c r="D54" i="2"/>
  <c r="C54" i="2"/>
  <c r="B54" i="2"/>
  <c r="E53" i="2"/>
  <c r="D53" i="2"/>
  <c r="C53" i="2"/>
  <c r="B53" i="2"/>
  <c r="E52" i="2"/>
  <c r="D52" i="2"/>
  <c r="C52" i="2"/>
  <c r="B52" i="2"/>
  <c r="E51" i="2"/>
  <c r="D51" i="2"/>
  <c r="C51" i="2"/>
  <c r="B51" i="2"/>
  <c r="E50" i="2"/>
  <c r="D50" i="2"/>
  <c r="C50" i="2"/>
  <c r="B50" i="2"/>
  <c r="E49" i="2"/>
  <c r="D49" i="2"/>
  <c r="C49" i="2"/>
  <c r="B49" i="2"/>
  <c r="E48" i="2"/>
  <c r="D48" i="2"/>
  <c r="C48" i="2"/>
  <c r="B48" i="2"/>
  <c r="E47" i="2"/>
  <c r="D47" i="2"/>
  <c r="C47" i="2"/>
  <c r="B47" i="2"/>
  <c r="E46" i="2"/>
  <c r="D46" i="2"/>
  <c r="C46" i="2"/>
  <c r="B46" i="2"/>
  <c r="E45" i="2"/>
  <c r="D45" i="2"/>
  <c r="C45" i="2"/>
  <c r="B45" i="2"/>
  <c r="E44" i="2"/>
  <c r="D44" i="2"/>
  <c r="C44" i="2"/>
  <c r="B44" i="2"/>
  <c r="E43" i="2"/>
  <c r="D43" i="2"/>
  <c r="C43" i="2"/>
  <c r="B43" i="2"/>
  <c r="E42" i="2"/>
  <c r="D42" i="2"/>
  <c r="C42" i="2"/>
  <c r="B42" i="2"/>
  <c r="E41" i="2"/>
  <c r="D41" i="2"/>
  <c r="C41" i="2"/>
  <c r="B41" i="2"/>
  <c r="E40" i="2"/>
  <c r="D40" i="2"/>
  <c r="C40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E35" i="2"/>
  <c r="D35" i="2"/>
  <c r="C35" i="2"/>
  <c r="B35" i="2"/>
  <c r="E34" i="2"/>
  <c r="D34" i="2"/>
  <c r="C34" i="2"/>
  <c r="B34" i="2"/>
  <c r="E33" i="2"/>
  <c r="D33" i="2"/>
  <c r="C33" i="2"/>
  <c r="B33" i="2"/>
  <c r="E32" i="2"/>
  <c r="D32" i="2"/>
  <c r="C32" i="2"/>
  <c r="B32" i="2"/>
  <c r="E31" i="2"/>
  <c r="D31" i="2"/>
  <c r="C31" i="2"/>
  <c r="B31" i="2"/>
  <c r="E30" i="2"/>
  <c r="D30" i="2"/>
  <c r="C30" i="2"/>
  <c r="B30" i="2"/>
  <c r="E29" i="2"/>
  <c r="D29" i="2"/>
  <c r="C29" i="2"/>
  <c r="B29" i="2"/>
  <c r="E28" i="2"/>
  <c r="D28" i="2"/>
  <c r="C28" i="2"/>
  <c r="B28" i="2"/>
  <c r="E27" i="2"/>
  <c r="D27" i="2"/>
  <c r="C27" i="2"/>
  <c r="B27" i="2"/>
  <c r="E26" i="2"/>
  <c r="D26" i="2"/>
  <c r="C26" i="2"/>
  <c r="B26" i="2"/>
  <c r="E25" i="2"/>
  <c r="D25" i="2"/>
  <c r="C25" i="2"/>
  <c r="B25" i="2"/>
  <c r="E24" i="2"/>
  <c r="D24" i="2"/>
  <c r="C24" i="2"/>
  <c r="B24" i="2"/>
  <c r="E23" i="2"/>
  <c r="D23" i="2"/>
  <c r="C23" i="2"/>
  <c r="B23" i="2"/>
  <c r="E22" i="2"/>
  <c r="D22" i="2"/>
  <c r="C22" i="2"/>
  <c r="B22" i="2"/>
  <c r="E21" i="2"/>
  <c r="D21" i="2"/>
  <c r="C21" i="2"/>
  <c r="B21" i="2"/>
  <c r="E20" i="2"/>
  <c r="D20" i="2"/>
  <c r="C20" i="2"/>
  <c r="B20" i="2"/>
  <c r="E19" i="2"/>
  <c r="D19" i="2"/>
  <c r="C19" i="2"/>
  <c r="B19" i="2"/>
  <c r="E18" i="2"/>
  <c r="D18" i="2"/>
  <c r="C18" i="2"/>
  <c r="B18" i="2"/>
  <c r="E17" i="2"/>
  <c r="D17" i="2"/>
  <c r="C17" i="2"/>
  <c r="B17" i="2"/>
  <c r="E16" i="2"/>
  <c r="D16" i="2"/>
  <c r="C16" i="2"/>
  <c r="B16" i="2"/>
  <c r="E15" i="2"/>
  <c r="D15" i="2"/>
  <c r="C15" i="2"/>
  <c r="B15" i="2"/>
  <c r="E14" i="2"/>
  <c r="D14" i="2"/>
  <c r="C14" i="2"/>
  <c r="B14" i="2"/>
  <c r="E13" i="2"/>
  <c r="D13" i="2"/>
  <c r="C13" i="2"/>
  <c r="B13" i="2"/>
  <c r="E12" i="2"/>
  <c r="D12" i="2"/>
  <c r="C12" i="2"/>
  <c r="B12" i="2"/>
  <c r="E11" i="2"/>
  <c r="D11" i="2"/>
  <c r="C11" i="2"/>
  <c r="B11" i="2"/>
  <c r="E10" i="2"/>
  <c r="D10" i="2"/>
  <c r="C10" i="2"/>
  <c r="B10" i="2"/>
  <c r="E9" i="2"/>
  <c r="D9" i="2"/>
  <c r="C9" i="2"/>
  <c r="B9" i="2"/>
  <c r="E8" i="2"/>
  <c r="D8" i="2"/>
  <c r="C8" i="2"/>
  <c r="B8" i="2"/>
  <c r="E7" i="2"/>
  <c r="D7" i="2"/>
  <c r="C7" i="2"/>
  <c r="B7" i="2"/>
  <c r="E6" i="2"/>
  <c r="D6" i="2"/>
  <c r="C6" i="2"/>
  <c r="B6" i="2"/>
  <c r="E5" i="2"/>
  <c r="D5" i="2"/>
  <c r="C5" i="2"/>
  <c r="B5" i="2"/>
  <c r="E4" i="2"/>
  <c r="D4" i="2"/>
  <c r="C4" i="2"/>
  <c r="B4" i="2"/>
  <c r="E3" i="2"/>
  <c r="D3" i="2"/>
  <c r="C3" i="2"/>
  <c r="B3" i="2"/>
  <c r="K4" i="1"/>
  <c r="L4" i="1"/>
  <c r="M4" i="1"/>
  <c r="N4" i="1"/>
  <c r="K5" i="1"/>
  <c r="L5" i="1"/>
  <c r="M5" i="1"/>
  <c r="N5" i="1"/>
  <c r="K6" i="1"/>
  <c r="L6" i="1"/>
  <c r="M6" i="1"/>
  <c r="N6" i="1"/>
  <c r="K7" i="1"/>
  <c r="L7" i="1"/>
  <c r="M7" i="1"/>
  <c r="N7" i="1"/>
  <c r="K8" i="1"/>
  <c r="L8" i="1"/>
  <c r="M8" i="1"/>
  <c r="N8" i="1"/>
  <c r="K9" i="1"/>
  <c r="L9" i="1"/>
  <c r="M9" i="1"/>
  <c r="N9" i="1"/>
  <c r="K10" i="1"/>
  <c r="L10" i="1"/>
  <c r="M10" i="1"/>
  <c r="N10" i="1"/>
  <c r="K11" i="1"/>
  <c r="L11" i="1"/>
  <c r="M11" i="1"/>
  <c r="N11" i="1"/>
  <c r="K12" i="1"/>
  <c r="L12" i="1"/>
  <c r="M12" i="1"/>
  <c r="N12" i="1"/>
  <c r="K13" i="1"/>
  <c r="L13" i="1"/>
  <c r="M13" i="1"/>
  <c r="N13" i="1"/>
  <c r="K14" i="1"/>
  <c r="L14" i="1"/>
  <c r="M14" i="1"/>
  <c r="N14" i="1"/>
  <c r="K15" i="1"/>
  <c r="L15" i="1"/>
  <c r="M15" i="1"/>
  <c r="N15" i="1"/>
  <c r="K16" i="1"/>
  <c r="L16" i="1"/>
  <c r="M16" i="1"/>
  <c r="N16" i="1"/>
  <c r="K17" i="1"/>
  <c r="L17" i="1"/>
  <c r="M17" i="1"/>
  <c r="N17" i="1"/>
  <c r="K18" i="1"/>
  <c r="L18" i="1"/>
  <c r="M18" i="1"/>
  <c r="N18" i="1"/>
  <c r="K19" i="1"/>
  <c r="L19" i="1"/>
  <c r="M19" i="1"/>
  <c r="N19" i="1"/>
  <c r="K20" i="1"/>
  <c r="L20" i="1"/>
  <c r="M20" i="1"/>
  <c r="N20" i="1"/>
  <c r="K21" i="1"/>
  <c r="L21" i="1"/>
  <c r="M21" i="1"/>
  <c r="N21" i="1"/>
  <c r="K22" i="1"/>
  <c r="L22" i="1"/>
  <c r="M22" i="1"/>
  <c r="N22" i="1"/>
  <c r="K23" i="1"/>
  <c r="L23" i="1"/>
  <c r="M23" i="1"/>
  <c r="N23" i="1"/>
  <c r="K24" i="1"/>
  <c r="L24" i="1"/>
  <c r="M24" i="1"/>
  <c r="N24" i="1"/>
  <c r="K25" i="1"/>
  <c r="L25" i="1"/>
  <c r="M25" i="1"/>
  <c r="N25" i="1"/>
  <c r="K26" i="1"/>
  <c r="L26" i="1"/>
  <c r="M26" i="1"/>
  <c r="N26" i="1"/>
  <c r="K27" i="1"/>
  <c r="L27" i="1"/>
  <c r="M27" i="1"/>
  <c r="N27" i="1"/>
  <c r="K28" i="1"/>
  <c r="L28" i="1"/>
  <c r="M28" i="1"/>
  <c r="N28" i="1"/>
  <c r="K29" i="1"/>
  <c r="L29" i="1"/>
  <c r="M29" i="1"/>
  <c r="N29" i="1"/>
  <c r="K30" i="1"/>
  <c r="L30" i="1"/>
  <c r="M30" i="1"/>
  <c r="N30" i="1"/>
  <c r="K31" i="1"/>
  <c r="L31" i="1"/>
  <c r="M31" i="1"/>
  <c r="N31" i="1"/>
  <c r="K32" i="1"/>
  <c r="L32" i="1"/>
  <c r="M32" i="1"/>
  <c r="N32" i="1"/>
  <c r="K33" i="1"/>
  <c r="L33" i="1"/>
  <c r="M33" i="1"/>
  <c r="N33" i="1"/>
  <c r="K34" i="1"/>
  <c r="L34" i="1"/>
  <c r="M34" i="1"/>
  <c r="N34" i="1"/>
  <c r="K35" i="1"/>
  <c r="L35" i="1"/>
  <c r="M35" i="1"/>
  <c r="N35" i="1"/>
  <c r="K36" i="1"/>
  <c r="L36" i="1"/>
  <c r="M36" i="1"/>
  <c r="N36" i="1"/>
  <c r="K37" i="1"/>
  <c r="L37" i="1"/>
  <c r="M37" i="1"/>
  <c r="N37" i="1"/>
  <c r="K38" i="1"/>
  <c r="L38" i="1"/>
  <c r="M38" i="1"/>
  <c r="N38" i="1"/>
  <c r="K39" i="1"/>
  <c r="L39" i="1"/>
  <c r="M39" i="1"/>
  <c r="N39" i="1"/>
  <c r="K40" i="1"/>
  <c r="L40" i="1"/>
  <c r="M40" i="1"/>
  <c r="N40" i="1"/>
  <c r="K41" i="1"/>
  <c r="L41" i="1"/>
  <c r="M41" i="1"/>
  <c r="N41" i="1"/>
  <c r="K42" i="1"/>
  <c r="L42" i="1"/>
  <c r="M42" i="1"/>
  <c r="N42" i="1"/>
  <c r="K43" i="1"/>
  <c r="L43" i="1"/>
  <c r="M43" i="1"/>
  <c r="N43" i="1"/>
  <c r="K44" i="1"/>
  <c r="L44" i="1"/>
  <c r="M44" i="1"/>
  <c r="N44" i="1"/>
  <c r="K45" i="1"/>
  <c r="L45" i="1"/>
  <c r="M45" i="1"/>
  <c r="N45" i="1"/>
  <c r="K46" i="1"/>
  <c r="L46" i="1"/>
  <c r="M46" i="1"/>
  <c r="N46" i="1"/>
  <c r="K47" i="1"/>
  <c r="L47" i="1"/>
  <c r="M47" i="1"/>
  <c r="N47" i="1"/>
  <c r="K48" i="1"/>
  <c r="L48" i="1"/>
  <c r="M48" i="1"/>
  <c r="N48" i="1"/>
  <c r="K49" i="1"/>
  <c r="L49" i="1"/>
  <c r="M49" i="1"/>
  <c r="N49" i="1"/>
  <c r="K50" i="1"/>
  <c r="L50" i="1"/>
  <c r="M50" i="1"/>
  <c r="N50" i="1"/>
  <c r="K51" i="1"/>
  <c r="L51" i="1"/>
  <c r="M51" i="1"/>
  <c r="N51" i="1"/>
  <c r="K52" i="1"/>
  <c r="L52" i="1"/>
  <c r="M52" i="1"/>
  <c r="N52" i="1"/>
  <c r="K53" i="1"/>
  <c r="L53" i="1"/>
  <c r="M53" i="1"/>
  <c r="N53" i="1"/>
  <c r="K54" i="1"/>
  <c r="L54" i="1"/>
  <c r="M54" i="1"/>
  <c r="N54" i="1"/>
  <c r="K55" i="1"/>
  <c r="L55" i="1"/>
  <c r="M55" i="1"/>
  <c r="N55" i="1"/>
  <c r="K56" i="1"/>
  <c r="L56" i="1"/>
  <c r="M56" i="1"/>
  <c r="N56" i="1"/>
  <c r="K57" i="1"/>
  <c r="L57" i="1"/>
  <c r="M57" i="1"/>
  <c r="N57" i="1"/>
  <c r="K58" i="1"/>
  <c r="L58" i="1"/>
  <c r="M58" i="1"/>
  <c r="N58" i="1"/>
  <c r="K59" i="1"/>
  <c r="L59" i="1"/>
  <c r="M59" i="1"/>
  <c r="N59" i="1"/>
  <c r="K60" i="1"/>
  <c r="L60" i="1"/>
  <c r="M60" i="1"/>
  <c r="N60" i="1"/>
  <c r="K61" i="1"/>
  <c r="L61" i="1"/>
  <c r="M61" i="1"/>
  <c r="N61" i="1"/>
  <c r="K62" i="1"/>
  <c r="L62" i="1"/>
  <c r="M62" i="1"/>
  <c r="N62" i="1"/>
  <c r="K63" i="1"/>
  <c r="L63" i="1"/>
  <c r="M63" i="1"/>
  <c r="N63" i="1"/>
  <c r="K64" i="1"/>
  <c r="L64" i="1"/>
  <c r="M64" i="1"/>
  <c r="N64" i="1"/>
  <c r="K65" i="1"/>
  <c r="L65" i="1"/>
  <c r="M65" i="1"/>
  <c r="N65" i="1"/>
  <c r="K66" i="1"/>
  <c r="L66" i="1"/>
  <c r="M66" i="1"/>
  <c r="N66" i="1"/>
  <c r="K67" i="1"/>
  <c r="L67" i="1"/>
  <c r="M67" i="1"/>
  <c r="N67" i="1"/>
  <c r="K68" i="1"/>
  <c r="L68" i="1"/>
  <c r="M68" i="1"/>
  <c r="N68" i="1"/>
  <c r="K69" i="1"/>
  <c r="L69" i="1"/>
  <c r="M69" i="1"/>
  <c r="N69" i="1"/>
  <c r="K70" i="1"/>
  <c r="L70" i="1"/>
  <c r="M70" i="1"/>
  <c r="N70" i="1"/>
  <c r="K71" i="1"/>
  <c r="L71" i="1"/>
  <c r="M71" i="1"/>
  <c r="N71" i="1"/>
  <c r="K72" i="1"/>
  <c r="L72" i="1"/>
  <c r="M72" i="1"/>
  <c r="N72" i="1"/>
  <c r="K73" i="1"/>
  <c r="L73" i="1"/>
  <c r="M73" i="1"/>
  <c r="N73" i="1"/>
  <c r="K74" i="1"/>
  <c r="L74" i="1"/>
  <c r="M74" i="1"/>
  <c r="N74" i="1"/>
  <c r="K75" i="1"/>
  <c r="L75" i="1"/>
  <c r="M75" i="1"/>
  <c r="N75" i="1"/>
  <c r="K76" i="1"/>
  <c r="L76" i="1"/>
  <c r="M76" i="1"/>
  <c r="N76" i="1"/>
  <c r="K77" i="1"/>
  <c r="L77" i="1"/>
  <c r="M77" i="1"/>
  <c r="N77" i="1"/>
  <c r="M3" i="1"/>
  <c r="N3" i="1"/>
  <c r="L3" i="1"/>
  <c r="K3" i="1"/>
  <c r="J34" i="5" l="1"/>
  <c r="I33" i="5"/>
  <c r="J35" i="5" l="1"/>
  <c r="I34" i="5"/>
  <c r="J36" i="5" l="1"/>
  <c r="I35" i="5"/>
  <c r="J37" i="5" l="1"/>
  <c r="I36" i="5"/>
  <c r="J38" i="5" l="1"/>
  <c r="I37" i="5"/>
  <c r="J39" i="5" l="1"/>
  <c r="I38" i="5"/>
  <c r="J40" i="5" l="1"/>
  <c r="I39" i="5"/>
  <c r="J41" i="5" l="1"/>
  <c r="I40" i="5"/>
  <c r="J42" i="5" l="1"/>
  <c r="I41" i="5"/>
  <c r="J43" i="5" l="1"/>
  <c r="I42" i="5"/>
  <c r="J44" i="5" l="1"/>
  <c r="I43" i="5"/>
  <c r="I44" i="5" l="1"/>
  <c r="J45" i="5"/>
  <c r="J46" i="5" l="1"/>
  <c r="I45" i="5"/>
  <c r="J47" i="5" l="1"/>
  <c r="I46" i="5"/>
  <c r="I47" i="5" l="1"/>
  <c r="J48" i="5"/>
  <c r="J49" i="5" l="1"/>
  <c r="I48" i="5"/>
  <c r="J50" i="5" l="1"/>
  <c r="I49" i="5"/>
  <c r="J52" i="5" l="1"/>
  <c r="I50" i="5"/>
  <c r="I52" i="5" l="1"/>
  <c r="J53" i="5"/>
  <c r="J54" i="5" l="1"/>
  <c r="I53" i="5"/>
  <c r="I54" i="5" l="1"/>
</calcChain>
</file>

<file path=xl/sharedStrings.xml><?xml version="1.0" encoding="utf-8"?>
<sst xmlns="http://schemas.openxmlformats.org/spreadsheetml/2006/main" count="393" uniqueCount="154">
  <si>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</si>
  <si>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</si>
  <si>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</si>
  <si>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</si>
  <si>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</si>
  <si>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</si>
  <si>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</si>
  <si>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</si>
  <si>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</si>
  <si>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</si>
  <si>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</si>
  <si>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</si>
  <si>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</si>
  <si>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</si>
  <si>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</si>
  <si>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</si>
  <si>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</si>
  <si>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</si>
  <si>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</si>
  <si>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</si>
  <si>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</si>
  <si>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</si>
  <si>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</si>
  <si>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</si>
  <si>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</si>
  <si>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</si>
  <si>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</si>
  <si>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</si>
  <si>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</si>
  <si>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</si>
  <si>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</si>
  <si>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</si>
  <si>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</si>
  <si>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</si>
  <si>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</si>
  <si>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</si>
  <si>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</si>
  <si>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</si>
  <si>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</si>
  <si>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</si>
  <si>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</si>
  <si>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</si>
  <si>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</si>
  <si>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</si>
  <si>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</si>
  <si>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</si>
  <si>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6/2014</t>
  </si>
  <si>
    <t>9/2014</t>
  </si>
  <si>
    <t>12/2014</t>
  </si>
  <si>
    <t>3/2015</t>
  </si>
  <si>
    <t>6/2015</t>
  </si>
  <si>
    <t>9/2015</t>
  </si>
  <si>
    <t>12/2015</t>
  </si>
  <si>
    <t>3/2016</t>
  </si>
  <si>
    <t>6/2016</t>
  </si>
  <si>
    <t>9/2016</t>
  </si>
  <si>
    <t>12/2016</t>
  </si>
  <si>
    <t>3/2017</t>
  </si>
  <si>
    <t>6/2017</t>
  </si>
  <si>
    <t>9/2017</t>
  </si>
  <si>
    <t>12/2017</t>
  </si>
  <si>
    <t>3/2018</t>
  </si>
  <si>
    <t>6/2018</t>
  </si>
  <si>
    <t>9/2018</t>
  </si>
  <si>
    <t>12/2018</t>
  </si>
  <si>
    <t>3/2019</t>
  </si>
  <si>
    <t>6/2019</t>
  </si>
  <si>
    <t>9/2019</t>
  </si>
  <si>
    <t>12/2019</t>
  </si>
  <si>
    <t>3/2020</t>
  </si>
  <si>
    <t>6/2020</t>
  </si>
  <si>
    <t>9/2020</t>
  </si>
  <si>
    <t>12/2020</t>
  </si>
  <si>
    <t>3/2021</t>
  </si>
  <si>
    <t>6/2021</t>
  </si>
  <si>
    <t>Unemployment Rate</t>
  </si>
  <si>
    <t>Gross Loans</t>
  </si>
  <si>
    <t>Consumer Loans</t>
  </si>
  <si>
    <t>Residential Loans</t>
  </si>
  <si>
    <t>Business Loans</t>
  </si>
  <si>
    <t>Non-performing Gross Loans</t>
  </si>
  <si>
    <t>TOTAL LOANS</t>
  </si>
  <si>
    <t>NPLs</t>
  </si>
  <si>
    <t>% NPL ratio</t>
  </si>
  <si>
    <t>NPL RATIOS</t>
  </si>
  <si>
    <t>Δ Unemployment Rate</t>
  </si>
  <si>
    <t>Δ % NPL ratio</t>
  </si>
  <si>
    <t>Δ Consumer Loans %NPL ratio</t>
  </si>
  <si>
    <t>Δ Business Loans %NPL ratio</t>
  </si>
  <si>
    <t>Equity / Liabilities</t>
  </si>
  <si>
    <t>Loans / Total Assets</t>
  </si>
  <si>
    <t>Δ Equity / Liabilities</t>
  </si>
  <si>
    <t>Δ Loans / Total Assets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</si>
  <si>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</si>
  <si>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</si>
  <si>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</si>
  <si>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</si>
  <si>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</si>
  <si>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</si>
  <si>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</si>
  <si>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</si>
  <si>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</si>
  <si>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</si>
  <si>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</si>
  <si>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</si>
  <si>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</si>
  <si>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</si>
  <si>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</si>
  <si>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</si>
  <si>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</si>
  <si>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</si>
  <si>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</si>
  <si>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</si>
  <si>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</si>
  <si>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99,0%</t>
  </si>
  <si>
    <t>Upper 99,0%</t>
  </si>
  <si>
    <t>SUMMARY OUTPUT (Dependent Variable Δ NPL ratio)</t>
  </si>
  <si>
    <t>SUMMARY OUTPUT (Dependent Variable Δ Consumer Loans NPL ratio)</t>
  </si>
  <si>
    <t>Δ Residential Loans %NPL ratio</t>
  </si>
  <si>
    <t>SUMMARY OUTPUT (Dependent Variable Δ Residential Loans NPL ratio)</t>
  </si>
  <si>
    <t>SUMMARY OUTPUT (Dependent Variable Δ Business Loans NPL ratio)</t>
  </si>
  <si>
    <t>Μερίδιο %</t>
  </si>
  <si>
    <r>
      <t>(Μερίδιο %)</t>
    </r>
    <r>
      <rPr>
        <b/>
        <vertAlign val="superscript"/>
        <sz val="12"/>
        <color theme="1"/>
        <rFont val="Calibri"/>
        <family val="2"/>
        <charset val="161"/>
        <scheme val="minor"/>
      </rPr>
      <t>2</t>
    </r>
  </si>
  <si>
    <t>ΣΥΝΟΛΑ (HHI)</t>
  </si>
  <si>
    <t>ΣΥΝΟΛΑ</t>
  </si>
  <si>
    <t>ETE</t>
  </si>
  <si>
    <t>ALPHA</t>
  </si>
  <si>
    <t>EUROBANK</t>
  </si>
  <si>
    <t>ΠΕΙΡΑΙΩΣ</t>
  </si>
  <si>
    <t>30.09.2020</t>
  </si>
  <si>
    <t>31.12.2020</t>
  </si>
  <si>
    <t>31.03.2021</t>
  </si>
  <si>
    <t>30.06.2021</t>
  </si>
  <si>
    <t>Ενεργητικό (εκατ. €)</t>
  </si>
  <si>
    <t>P</t>
  </si>
  <si>
    <t>r</t>
  </si>
  <si>
    <t>S</t>
  </si>
  <si>
    <t>S'</t>
  </si>
  <si>
    <r>
      <t>ΔB</t>
    </r>
    <r>
      <rPr>
        <b/>
        <vertAlign val="superscript"/>
        <sz val="12"/>
        <color theme="1"/>
        <rFont val="Calibri"/>
        <family val="2"/>
        <charset val="161"/>
        <scheme val="minor"/>
      </rPr>
      <t>d'</t>
    </r>
  </si>
  <si>
    <r>
      <t>ΔB</t>
    </r>
    <r>
      <rPr>
        <b/>
        <vertAlign val="superscript"/>
        <sz val="12"/>
        <color theme="1"/>
        <rFont val="Calibri"/>
        <family val="2"/>
        <charset val="161"/>
        <scheme val="minor"/>
      </rPr>
      <t>s</t>
    </r>
  </si>
  <si>
    <r>
      <t>ΔB</t>
    </r>
    <r>
      <rPr>
        <b/>
        <vertAlign val="superscript"/>
        <sz val="12"/>
        <color theme="1"/>
        <rFont val="Calibri"/>
        <family val="2"/>
        <charset val="161"/>
        <scheme val="minor"/>
      </rPr>
      <t>d</t>
    </r>
  </si>
  <si>
    <r>
      <t>ΔB</t>
    </r>
    <r>
      <rPr>
        <b/>
        <vertAlign val="superscript"/>
        <sz val="12"/>
        <color theme="1"/>
        <rFont val="Calibri"/>
        <family val="2"/>
        <charset val="161"/>
        <scheme val="minor"/>
      </rPr>
      <t>s'</t>
    </r>
  </si>
  <si>
    <t>FRED Graph Observations</t>
  </si>
  <si>
    <t>Federal Reserve Economic Data</t>
  </si>
  <si>
    <t>Link: https://fred.stlouisfed.org</t>
  </si>
  <si>
    <t>Help: https://fredhelp.stlouisfed.org</t>
  </si>
  <si>
    <t>Economic Research Division</t>
  </si>
  <si>
    <t>Federal Reserve Bank of St. Louis</t>
  </si>
  <si>
    <t>IRLTLT01GRQ156N</t>
  </si>
  <si>
    <t>Long-Term Government Bond Yields: 10-year: Main (Including Benchmark) for Greece, Percent, Quarterly, Not Seasonally Adjusted</t>
  </si>
  <si>
    <t>Frequency: Quarterly</t>
  </si>
  <si>
    <t>observation_date</t>
  </si>
  <si>
    <t>I'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</si>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</sst>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€&quot;;[Red]\-#,##0.00\ &quot;€&quot;"/>
    <numFmt numFmtId="164" formatCode="[$-408]mmm\-yy;@"/>
    <numFmt numFmtId="165" formatCode="0.0000%"/>
    <numFmt numFmtId="166" formatCode="#,##0_ ;[Red]\-#,##0\ "/>
    <numFmt numFmtId="167" formatCode="#,##0.00_ ;[Red]\-#,##0.00\ "/>
    <numFmt numFmtId="168" formatCode="yyyy\-mm\-dd"/>
    <numFmt numFmtId="169" formatCode="0.000000000000000"/>
  </numFmts>
  <fonts count="11" x14ac:knownFonts="1">
    <font>
      <sz val="10"/>
      <name val="Arial"/>
    </font>
    <font>
      <sz val="10"/>
      <name val="Arial"/>
      <family val="2"/>
      <charset val="161"/>
    </font>
    <font>
      <sz val="10"/>
      <name val="Arial"/>
      <family val="2"/>
      <charset val="161"/>
    </font>
    <font>
      <b/>
      <sz val="12"/>
      <color theme="3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i/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vertAlign val="superscript"/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3" fontId="4" fillId="0" borderId="0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0" fontId="4" fillId="0" borderId="0" xfId="1" applyNumberFormat="1" applyFont="1"/>
    <xf numFmtId="0" fontId="4" fillId="0" borderId="0" xfId="0" applyFont="1" applyFill="1" applyBorder="1"/>
    <xf numFmtId="0" fontId="4" fillId="0" borderId="0" xfId="0" applyFont="1"/>
    <xf numFmtId="10" fontId="4" fillId="0" borderId="0" xfId="1" applyNumberFormat="1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165" fontId="4" fillId="0" borderId="0" xfId="1" applyNumberFormat="1" applyFont="1" applyFill="1" applyBorder="1" applyAlignment="1">
      <alignment horizontal="center" vertical="center" wrapText="1"/>
    </xf>
    <xf numFmtId="3" fontId="3" fillId="0" borderId="1" xfId="2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65" fontId="4" fillId="0" borderId="2" xfId="1" applyNumberFormat="1" applyFont="1" applyFill="1" applyBorder="1" applyAlignment="1">
      <alignment horizontal="center" vertical="center" wrapText="1"/>
    </xf>
    <xf numFmtId="165" fontId="4" fillId="0" borderId="0" xfId="1" applyNumberFormat="1" applyFont="1"/>
    <xf numFmtId="0" fontId="0" fillId="0" borderId="0" xfId="0" applyFill="1" applyBorder="1" applyAlignment="1"/>
    <xf numFmtId="0" fontId="0" fillId="0" borderId="3" xfId="0" applyFill="1" applyBorder="1" applyAlignment="1"/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Continuous"/>
    </xf>
    <xf numFmtId="0" fontId="7" fillId="0" borderId="0" xfId="0" applyFont="1"/>
    <xf numFmtId="0" fontId="9" fillId="0" borderId="0" xfId="0" applyFont="1"/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/>
    <xf numFmtId="166" fontId="9" fillId="0" borderId="0" xfId="0" applyNumberFormat="1" applyFont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166" fontId="9" fillId="0" borderId="12" xfId="0" applyNumberFormat="1" applyFont="1" applyBorder="1" applyAlignment="1">
      <alignment horizontal="center"/>
    </xf>
    <xf numFmtId="0" fontId="8" fillId="0" borderId="13" xfId="0" applyFont="1" applyBorder="1"/>
    <xf numFmtId="166" fontId="8" fillId="0" borderId="14" xfId="0" applyNumberFormat="1" applyFont="1" applyBorder="1" applyAlignment="1">
      <alignment horizontal="center"/>
    </xf>
    <xf numFmtId="0" fontId="8" fillId="0" borderId="0" xfId="0" applyFont="1"/>
    <xf numFmtId="0" fontId="8" fillId="0" borderId="15" xfId="0" applyFont="1" applyBorder="1"/>
    <xf numFmtId="166" fontId="9" fillId="0" borderId="15" xfId="0" applyNumberFormat="1" applyFont="1" applyBorder="1" applyAlignment="1">
      <alignment horizontal="center"/>
    </xf>
    <xf numFmtId="166" fontId="8" fillId="0" borderId="15" xfId="0" applyNumberFormat="1" applyFont="1" applyBorder="1" applyAlignment="1">
      <alignment horizontal="center"/>
    </xf>
    <xf numFmtId="167" fontId="9" fillId="0" borderId="0" xfId="0" applyNumberFormat="1" applyFont="1" applyAlignment="1">
      <alignment horizontal="center"/>
    </xf>
    <xf numFmtId="167" fontId="9" fillId="0" borderId="11" xfId="0" applyNumberFormat="1" applyFont="1" applyBorder="1" applyAlignment="1">
      <alignment horizontal="center"/>
    </xf>
    <xf numFmtId="167" fontId="8" fillId="0" borderId="3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8" fontId="9" fillId="0" borderId="0" xfId="0" applyNumberFormat="1" applyFont="1"/>
    <xf numFmtId="10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0" fontId="8" fillId="0" borderId="0" xfId="0" applyNumberFormat="1" applyFont="1" applyAlignment="1">
      <alignment horizontal="center"/>
    </xf>
    <xf numFmtId="168" fontId="4" fillId="0" borderId="0" xfId="0" applyNumberFormat="1" applyFont="1"/>
    <xf numFmtId="169" fontId="4" fillId="0" borderId="0" xfId="0" applyNumberFormat="1" applyFont="1"/>
    <xf numFmtId="10" fontId="4" fillId="0" borderId="0" xfId="1" applyNumberFormat="1" applyFont="1" applyAlignment="1">
      <alignment horizontal="center"/>
    </xf>
  </cellXfs>
  <cellStyles count="3">
    <cellStyle name="Normal" xfId="0" builtinId="0"/>
    <cellStyle name="Normal 3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'SUBJECT 4-1'!$D$2</c:f>
              <c:strCache>
                <c:ptCount val="1"/>
                <c:pt idx="0">
                  <c:v>ΔBs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'SUBJECT 4-1'!$D$3:$D$17</c:f>
              <c:numCache>
                <c:formatCode>General</c:formatCode>
                <c:ptCount val="15"/>
                <c:pt idx="0">
                  <c:v>408</c:v>
                </c:pt>
                <c:pt idx="1">
                  <c:v>328</c:v>
                </c:pt>
                <c:pt idx="2">
                  <c:v>275</c:v>
                </c:pt>
                <c:pt idx="3">
                  <c:v>237</c:v>
                </c:pt>
                <c:pt idx="4">
                  <c:v>223</c:v>
                </c:pt>
                <c:pt idx="5">
                  <c:v>208</c:v>
                </c:pt>
                <c:pt idx="6">
                  <c:v>186</c:v>
                </c:pt>
                <c:pt idx="7">
                  <c:v>168</c:v>
                </c:pt>
                <c:pt idx="8">
                  <c:v>154</c:v>
                </c:pt>
                <c:pt idx="9">
                  <c:v>139</c:v>
                </c:pt>
                <c:pt idx="10">
                  <c:v>129</c:v>
                </c:pt>
                <c:pt idx="11">
                  <c:v>121</c:v>
                </c:pt>
                <c:pt idx="12">
                  <c:v>114</c:v>
                </c:pt>
                <c:pt idx="13">
                  <c:v>107</c:v>
                </c:pt>
                <c:pt idx="14">
                  <c:v>101</c:v>
                </c:pt>
              </c:numCache>
            </c:numRef>
          </c:xVal>
          <c:yVal>
            <c:numRef>
              <c:f>'SUBJECT 4-1'!$B$3:$B$17</c:f>
              <c:numCache>
                <c:formatCode>0.00%</c:formatCode>
                <c:ptCount val="15"/>
                <c:pt idx="0">
                  <c:v>0.02</c:v>
                </c:pt>
                <c:pt idx="1">
                  <c:v>2.5000000000000001E-2</c:v>
                </c:pt>
                <c:pt idx="2">
                  <c:v>3.0000000000000002E-2</c:v>
                </c:pt>
                <c:pt idx="3">
                  <c:v>3.5000000000000003E-2</c:v>
                </c:pt>
                <c:pt idx="4">
                  <c:v>3.7229999999999999E-2</c:v>
                </c:pt>
                <c:pt idx="5">
                  <c:v>0.04</c:v>
                </c:pt>
                <c:pt idx="6">
                  <c:v>4.4999999999999998E-2</c:v>
                </c:pt>
                <c:pt idx="7">
                  <c:v>4.9999999999999996E-2</c:v>
                </c:pt>
                <c:pt idx="8">
                  <c:v>5.4999999999999993E-2</c:v>
                </c:pt>
                <c:pt idx="9">
                  <c:v>6.0999999999999999E-2</c:v>
                </c:pt>
                <c:pt idx="10">
                  <c:v>6.6000000000000003E-2</c:v>
                </c:pt>
                <c:pt idx="11">
                  <c:v>7.1000000000000008E-2</c:v>
                </c:pt>
                <c:pt idx="12">
                  <c:v>7.6000000000000012E-2</c:v>
                </c:pt>
                <c:pt idx="13">
                  <c:v>8.1000000000000016E-2</c:v>
                </c:pt>
                <c:pt idx="14">
                  <c:v>8.6000000000000021E-2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11-48AA-BA32-8EE6039F20A1}"/>
            </c:ext>
          </c:extLst>
        </c:ser>
        <c:ser>
          <c:idx val="1"/>
          <c:order val="1"/>
          <c:tx>
            <c:strRef>
              <c:f>'SUBJECT 4-1'!$C$2</c:f>
              <c:strCache>
                <c:ptCount val="1"/>
                <c:pt idx="0">
                  <c:v>ΔBd'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'SUBJECT 4-1'!$C$3:$C$17</c:f>
              <c:numCache>
                <c:formatCode>General</c:formatCode>
                <c:ptCount val="15"/>
                <c:pt idx="0">
                  <c:v>83</c:v>
                </c:pt>
                <c:pt idx="1">
                  <c:v>93</c:v>
                </c:pt>
                <c:pt idx="2">
                  <c:v>101</c:v>
                </c:pt>
                <c:pt idx="3">
                  <c:v>108</c:v>
                </c:pt>
                <c:pt idx="4">
                  <c:v>112</c:v>
                </c:pt>
                <c:pt idx="5">
                  <c:v>115</c:v>
                </c:pt>
                <c:pt idx="6">
                  <c:v>122</c:v>
                </c:pt>
                <c:pt idx="7">
                  <c:v>128</c:v>
                </c:pt>
                <c:pt idx="8">
                  <c:v>133</c:v>
                </c:pt>
                <c:pt idx="9">
                  <c:v>139</c:v>
                </c:pt>
                <c:pt idx="10">
                  <c:v>144</c:v>
                </c:pt>
                <c:pt idx="11">
                  <c:v>149</c:v>
                </c:pt>
                <c:pt idx="12">
                  <c:v>153</c:v>
                </c:pt>
                <c:pt idx="13">
                  <c:v>157</c:v>
                </c:pt>
                <c:pt idx="14">
                  <c:v>161</c:v>
                </c:pt>
              </c:numCache>
            </c:numRef>
          </c:xVal>
          <c:yVal>
            <c:numRef>
              <c:f>'SUBJECT 4-1'!$B$3:$B$17</c:f>
              <c:numCache>
                <c:formatCode>0.00%</c:formatCode>
                <c:ptCount val="15"/>
                <c:pt idx="0">
                  <c:v>0.02</c:v>
                </c:pt>
                <c:pt idx="1">
                  <c:v>2.5000000000000001E-2</c:v>
                </c:pt>
                <c:pt idx="2">
                  <c:v>3.0000000000000002E-2</c:v>
                </c:pt>
                <c:pt idx="3">
                  <c:v>3.5000000000000003E-2</c:v>
                </c:pt>
                <c:pt idx="4">
                  <c:v>3.7229999999999999E-2</c:v>
                </c:pt>
                <c:pt idx="5">
                  <c:v>0.04</c:v>
                </c:pt>
                <c:pt idx="6">
                  <c:v>4.4999999999999998E-2</c:v>
                </c:pt>
                <c:pt idx="7">
                  <c:v>4.9999999999999996E-2</c:v>
                </c:pt>
                <c:pt idx="8">
                  <c:v>5.4999999999999993E-2</c:v>
                </c:pt>
                <c:pt idx="9">
                  <c:v>6.0999999999999999E-2</c:v>
                </c:pt>
                <c:pt idx="10">
                  <c:v>6.6000000000000003E-2</c:v>
                </c:pt>
                <c:pt idx="11">
                  <c:v>7.1000000000000008E-2</c:v>
                </c:pt>
                <c:pt idx="12">
                  <c:v>7.6000000000000012E-2</c:v>
                </c:pt>
                <c:pt idx="13">
                  <c:v>8.1000000000000016E-2</c:v>
                </c:pt>
                <c:pt idx="14">
                  <c:v>8.6000000000000021E-2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B11-48AA-BA32-8EE6039F20A1}"/>
            </c:ext>
          </c:extLst>
        </c:ser>
        <c:ser>
          <c:idx val="2"/>
          <c:order val="2"/>
          <c:tx>
            <c:strRef>
              <c:f>'SUBJECT 4-1'!$F$2</c:f>
              <c:strCache>
                <c:ptCount val="1"/>
                <c:pt idx="0">
                  <c:v>ΔBs'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'SUBJECT 4-1'!$F$3:$F$17</c:f>
              <c:numCache>
                <c:formatCode>General</c:formatCode>
                <c:ptCount val="15"/>
                <c:pt idx="0">
                  <c:v>204</c:v>
                </c:pt>
                <c:pt idx="1">
                  <c:v>164</c:v>
                </c:pt>
                <c:pt idx="2">
                  <c:v>137</c:v>
                </c:pt>
                <c:pt idx="3">
                  <c:v>118</c:v>
                </c:pt>
                <c:pt idx="4">
                  <c:v>112</c:v>
                </c:pt>
                <c:pt idx="5">
                  <c:v>104</c:v>
                </c:pt>
                <c:pt idx="6">
                  <c:v>93</c:v>
                </c:pt>
                <c:pt idx="7">
                  <c:v>84</c:v>
                </c:pt>
                <c:pt idx="8">
                  <c:v>77</c:v>
                </c:pt>
                <c:pt idx="9">
                  <c:v>70</c:v>
                </c:pt>
                <c:pt idx="10">
                  <c:v>65</c:v>
                </c:pt>
                <c:pt idx="11">
                  <c:v>60</c:v>
                </c:pt>
                <c:pt idx="12">
                  <c:v>57</c:v>
                </c:pt>
                <c:pt idx="13">
                  <c:v>54</c:v>
                </c:pt>
                <c:pt idx="14">
                  <c:v>51</c:v>
                </c:pt>
              </c:numCache>
            </c:numRef>
          </c:xVal>
          <c:yVal>
            <c:numRef>
              <c:f>'SUBJECT 4-1'!$B$3:$B$17</c:f>
              <c:numCache>
                <c:formatCode>0.00%</c:formatCode>
                <c:ptCount val="15"/>
                <c:pt idx="0">
                  <c:v>0.02</c:v>
                </c:pt>
                <c:pt idx="1">
                  <c:v>2.5000000000000001E-2</c:v>
                </c:pt>
                <c:pt idx="2">
                  <c:v>3.0000000000000002E-2</c:v>
                </c:pt>
                <c:pt idx="3">
                  <c:v>3.5000000000000003E-2</c:v>
                </c:pt>
                <c:pt idx="4">
                  <c:v>3.7229999999999999E-2</c:v>
                </c:pt>
                <c:pt idx="5">
                  <c:v>0.04</c:v>
                </c:pt>
                <c:pt idx="6">
                  <c:v>4.4999999999999998E-2</c:v>
                </c:pt>
                <c:pt idx="7">
                  <c:v>4.9999999999999996E-2</c:v>
                </c:pt>
                <c:pt idx="8">
                  <c:v>5.4999999999999993E-2</c:v>
                </c:pt>
                <c:pt idx="9">
                  <c:v>6.0999999999999999E-2</c:v>
                </c:pt>
                <c:pt idx="10">
                  <c:v>6.6000000000000003E-2</c:v>
                </c:pt>
                <c:pt idx="11">
                  <c:v>7.1000000000000008E-2</c:v>
                </c:pt>
                <c:pt idx="12">
                  <c:v>7.6000000000000012E-2</c:v>
                </c:pt>
                <c:pt idx="13">
                  <c:v>8.1000000000000016E-2</c:v>
                </c:pt>
                <c:pt idx="14">
                  <c:v>8.6000000000000021E-2</c:v>
                </c:pt>
              </c:numCache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2-FB11-48AA-BA32-8EE6039F20A1}"/>
            </c:ext>
          </c:extLst>
        </c:ser>
        <c:ser>
          <c:idx val="3"/>
          <c:order val="3"/>
          <c:tx>
            <c:strRef>
              <c:f>'SUBJECT 4-1'!$E$2</c:f>
              <c:strCache>
                <c:ptCount val="1"/>
                <c:pt idx="0">
                  <c:v>ΔBd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'SUBJECT 4-1'!$E$3:$E$17</c:f>
              <c:numCache>
                <c:formatCode>General</c:formatCode>
                <c:ptCount val="15"/>
                <c:pt idx="0">
                  <c:v>33</c:v>
                </c:pt>
                <c:pt idx="1">
                  <c:v>43</c:v>
                </c:pt>
                <c:pt idx="2">
                  <c:v>51</c:v>
                </c:pt>
                <c:pt idx="3">
                  <c:v>58</c:v>
                </c:pt>
                <c:pt idx="4">
                  <c:v>62</c:v>
                </c:pt>
                <c:pt idx="5">
                  <c:v>65</c:v>
                </c:pt>
                <c:pt idx="6">
                  <c:v>72</c:v>
                </c:pt>
                <c:pt idx="7">
                  <c:v>78</c:v>
                </c:pt>
                <c:pt idx="8">
                  <c:v>83</c:v>
                </c:pt>
                <c:pt idx="9">
                  <c:v>89</c:v>
                </c:pt>
                <c:pt idx="10">
                  <c:v>94</c:v>
                </c:pt>
                <c:pt idx="11">
                  <c:v>99</c:v>
                </c:pt>
                <c:pt idx="12">
                  <c:v>103</c:v>
                </c:pt>
                <c:pt idx="13">
                  <c:v>107</c:v>
                </c:pt>
                <c:pt idx="14">
                  <c:v>111</c:v>
                </c:pt>
              </c:numCache>
            </c:numRef>
          </c:xVal>
          <c:yVal>
            <c:numRef>
              <c:f>'SUBJECT 4-1'!$B$3:$B$17</c:f>
              <c:numCache>
                <c:formatCode>0.00%</c:formatCode>
                <c:ptCount val="15"/>
                <c:pt idx="0">
                  <c:v>0.02</c:v>
                </c:pt>
                <c:pt idx="1">
                  <c:v>2.5000000000000001E-2</c:v>
                </c:pt>
                <c:pt idx="2">
                  <c:v>3.0000000000000002E-2</c:v>
                </c:pt>
                <c:pt idx="3">
                  <c:v>3.5000000000000003E-2</c:v>
                </c:pt>
                <c:pt idx="4">
                  <c:v>3.7229999999999999E-2</c:v>
                </c:pt>
                <c:pt idx="5">
                  <c:v>0.04</c:v>
                </c:pt>
                <c:pt idx="6">
                  <c:v>4.4999999999999998E-2</c:v>
                </c:pt>
                <c:pt idx="7">
                  <c:v>4.9999999999999996E-2</c:v>
                </c:pt>
                <c:pt idx="8">
                  <c:v>5.4999999999999993E-2</c:v>
                </c:pt>
                <c:pt idx="9">
                  <c:v>6.0999999999999999E-2</c:v>
                </c:pt>
                <c:pt idx="10">
                  <c:v>6.6000000000000003E-2</c:v>
                </c:pt>
                <c:pt idx="11">
                  <c:v>7.1000000000000008E-2</c:v>
                </c:pt>
                <c:pt idx="12">
                  <c:v>7.6000000000000012E-2</c:v>
                </c:pt>
                <c:pt idx="13">
                  <c:v>8.1000000000000016E-2</c:v>
                </c:pt>
                <c:pt idx="14">
                  <c:v>8.6000000000000021E-2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B11-48AA-BA32-8EE6039F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82848"/>
        <c:axId val="56784384"/>
        <c:extLst/>
      </c:scatterChart>
      <c:valAx>
        <c:axId val="5678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784384"/>
        <c:crosses val="autoZero"/>
        <c:crossBetween val="midCat"/>
      </c:valAx>
      <c:valAx>
        <c:axId val="5678438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67828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'SUBJECT 4-2'!$C$11</c:f>
              <c:strCache>
                <c:ptCount val="1"/>
                <c:pt idx="0">
                  <c:v>IRLTLT01GRQ156N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'SUBJECT 4-2'!$A$12:$A$71</c:f>
              <c:numCache>
                <c:formatCode>yyyy\-mm\-dd</c:formatCode>
                <c:ptCount val="60"/>
                <c:pt idx="0">
                  <c:v>38718</c:v>
                </c:pt>
                <c:pt idx="1">
                  <c:v>38808</c:v>
                </c:pt>
                <c:pt idx="2">
                  <c:v>38899</c:v>
                </c:pt>
                <c:pt idx="3">
                  <c:v>38991</c:v>
                </c:pt>
                <c:pt idx="4">
                  <c:v>39083</c:v>
                </c:pt>
                <c:pt idx="5">
                  <c:v>39173</c:v>
                </c:pt>
                <c:pt idx="6">
                  <c:v>39264</c:v>
                </c:pt>
                <c:pt idx="7">
                  <c:v>39356</c:v>
                </c:pt>
                <c:pt idx="8">
                  <c:v>39448</c:v>
                </c:pt>
                <c:pt idx="9">
                  <c:v>39539</c:v>
                </c:pt>
                <c:pt idx="10">
                  <c:v>39630</c:v>
                </c:pt>
                <c:pt idx="11">
                  <c:v>39722</c:v>
                </c:pt>
                <c:pt idx="12">
                  <c:v>39814</c:v>
                </c:pt>
                <c:pt idx="13">
                  <c:v>39904</c:v>
                </c:pt>
                <c:pt idx="14">
                  <c:v>39995</c:v>
                </c:pt>
                <c:pt idx="15">
                  <c:v>40087</c:v>
                </c:pt>
                <c:pt idx="16">
                  <c:v>40179</c:v>
                </c:pt>
                <c:pt idx="17">
                  <c:v>40269</c:v>
                </c:pt>
                <c:pt idx="18">
                  <c:v>40360</c:v>
                </c:pt>
                <c:pt idx="19">
                  <c:v>40452</c:v>
                </c:pt>
                <c:pt idx="20">
                  <c:v>40544</c:v>
                </c:pt>
                <c:pt idx="21">
                  <c:v>40634</c:v>
                </c:pt>
                <c:pt idx="22">
                  <c:v>40725</c:v>
                </c:pt>
                <c:pt idx="23">
                  <c:v>40817</c:v>
                </c:pt>
                <c:pt idx="24">
                  <c:v>40909</c:v>
                </c:pt>
                <c:pt idx="25">
                  <c:v>41000</c:v>
                </c:pt>
                <c:pt idx="26">
                  <c:v>41091</c:v>
                </c:pt>
                <c:pt idx="27">
                  <c:v>41183</c:v>
                </c:pt>
                <c:pt idx="28">
                  <c:v>41275</c:v>
                </c:pt>
                <c:pt idx="29">
                  <c:v>41365</c:v>
                </c:pt>
                <c:pt idx="30">
                  <c:v>41456</c:v>
                </c:pt>
                <c:pt idx="31">
                  <c:v>41548</c:v>
                </c:pt>
                <c:pt idx="32">
                  <c:v>41640</c:v>
                </c:pt>
                <c:pt idx="33">
                  <c:v>41730</c:v>
                </c:pt>
                <c:pt idx="34">
                  <c:v>41821</c:v>
                </c:pt>
                <c:pt idx="35">
                  <c:v>41913</c:v>
                </c:pt>
                <c:pt idx="36">
                  <c:v>42005</c:v>
                </c:pt>
                <c:pt idx="37">
                  <c:v>42095</c:v>
                </c:pt>
                <c:pt idx="38">
                  <c:v>42186</c:v>
                </c:pt>
                <c:pt idx="39">
                  <c:v>42278</c:v>
                </c:pt>
                <c:pt idx="40">
                  <c:v>42370</c:v>
                </c:pt>
                <c:pt idx="41">
                  <c:v>42461</c:v>
                </c:pt>
                <c:pt idx="42">
                  <c:v>42552</c:v>
                </c:pt>
                <c:pt idx="43">
                  <c:v>42644</c:v>
                </c:pt>
                <c:pt idx="44">
                  <c:v>42736</c:v>
                </c:pt>
                <c:pt idx="45">
                  <c:v>42826</c:v>
                </c:pt>
                <c:pt idx="46">
                  <c:v>42917</c:v>
                </c:pt>
                <c:pt idx="47">
                  <c:v>43009</c:v>
                </c:pt>
                <c:pt idx="48">
                  <c:v>43101</c:v>
                </c:pt>
                <c:pt idx="49">
                  <c:v>43191</c:v>
                </c:pt>
                <c:pt idx="50">
                  <c:v>43282</c:v>
                </c:pt>
                <c:pt idx="51">
                  <c:v>43374</c:v>
                </c:pt>
                <c:pt idx="52">
                  <c:v>43466</c:v>
                </c:pt>
                <c:pt idx="53">
                  <c:v>43556</c:v>
                </c:pt>
                <c:pt idx="54">
                  <c:v>43647</c:v>
                </c:pt>
                <c:pt idx="55">
                  <c:v>43739</c:v>
                </c:pt>
                <c:pt idx="56">
                  <c:v>43831</c:v>
                </c:pt>
                <c:pt idx="57">
                  <c:v>43922</c:v>
                </c:pt>
                <c:pt idx="58">
                  <c:v>44013</c:v>
                </c:pt>
                <c:pt idx="59">
                  <c:v>44105</c:v>
                </c:pt>
              </c:numCache>
            </c:numRef>
          </c:cat>
          <c:val>
            <c:numRef>
              <c:f>'SUBJECT 4-2'!$C$12:$C$71</c:f>
              <c:numCache>
                <c:formatCode>0.00%</c:formatCode>
                <c:ptCount val="60"/>
                <c:pt idx="0">
                  <c:v>3.7733333333333299E-2</c:v>
                </c:pt>
                <c:pt idx="1">
                  <c:v>4.2800000000000005E-2</c:v>
                </c:pt>
                <c:pt idx="2">
                  <c:v>4.1933333333333295E-2</c:v>
                </c:pt>
                <c:pt idx="3">
                  <c:v>4.0333333333333297E-2</c:v>
                </c:pt>
                <c:pt idx="4">
                  <c:v>4.2599999999999999E-2</c:v>
                </c:pt>
                <c:pt idx="5">
                  <c:v>4.5700000000000005E-2</c:v>
                </c:pt>
                <c:pt idx="6">
                  <c:v>4.6566666666666701E-2</c:v>
                </c:pt>
                <c:pt idx="7">
                  <c:v>4.5133333333333303E-2</c:v>
                </c:pt>
                <c:pt idx="8">
                  <c:v>4.3933333333333296E-2</c:v>
                </c:pt>
                <c:pt idx="9">
                  <c:v>4.8166666666666698E-2</c:v>
                </c:pt>
                <c:pt idx="10">
                  <c:v>4.9666666666666706E-2</c:v>
                </c:pt>
                <c:pt idx="11">
                  <c:v>5.0333333333333299E-2</c:v>
                </c:pt>
                <c:pt idx="12">
                  <c:v>5.7233333333333303E-2</c:v>
                </c:pt>
                <c:pt idx="13">
                  <c:v>5.3499999999999999E-2</c:v>
                </c:pt>
                <c:pt idx="14">
                  <c:v>4.6566666666666701E-2</c:v>
                </c:pt>
                <c:pt idx="15">
                  <c:v>4.9666666666666706E-2</c:v>
                </c:pt>
                <c:pt idx="16">
                  <c:v>6.2400000000000004E-2</c:v>
                </c:pt>
                <c:pt idx="17">
                  <c:v>8.3000000000000004E-2</c:v>
                </c:pt>
                <c:pt idx="18">
                  <c:v>0.10793333333333299</c:v>
                </c:pt>
                <c:pt idx="19">
                  <c:v>0.11033333333333299</c:v>
                </c:pt>
                <c:pt idx="20">
                  <c:v>0.11856666666666699</c:v>
                </c:pt>
                <c:pt idx="21">
                  <c:v>0.154966666666667</c:v>
                </c:pt>
                <c:pt idx="22">
                  <c:v>0.1661</c:v>
                </c:pt>
                <c:pt idx="23">
                  <c:v>0.19033333333333299</c:v>
                </c:pt>
                <c:pt idx="24">
                  <c:v>0.24736666666666701</c:v>
                </c:pt>
                <c:pt idx="25">
                  <c:v>0.254</c:v>
                </c:pt>
                <c:pt idx="26">
                  <c:v>0.2369</c:v>
                </c:pt>
                <c:pt idx="27">
                  <c:v>0.16163333333333299</c:v>
                </c:pt>
                <c:pt idx="28">
                  <c:v>0.11143333333333301</c:v>
                </c:pt>
                <c:pt idx="29">
                  <c:v>0.1024</c:v>
                </c:pt>
                <c:pt idx="30">
                  <c:v>0.1023</c:v>
                </c:pt>
                <c:pt idx="31">
                  <c:v>8.6033333333333295E-2</c:v>
                </c:pt>
                <c:pt idx="32">
                  <c:v>7.5933333333333297E-2</c:v>
                </c:pt>
                <c:pt idx="33">
                  <c:v>6.1699999999999998E-2</c:v>
                </c:pt>
                <c:pt idx="34">
                  <c:v>6.0266666666666698E-2</c:v>
                </c:pt>
                <c:pt idx="35">
                  <c:v>7.9266666666666707E-2</c:v>
                </c:pt>
                <c:pt idx="36">
                  <c:v>9.9066666666666692E-2</c:v>
                </c:pt>
                <c:pt idx="37">
                  <c:v>0.11460000000000001</c:v>
                </c:pt>
                <c:pt idx="38">
                  <c:v>9.4E-2</c:v>
                </c:pt>
                <c:pt idx="39">
                  <c:v>7.8100000000000003E-2</c:v>
                </c:pt>
                <c:pt idx="40">
                  <c:v>9.5366666666666711E-2</c:v>
                </c:pt>
                <c:pt idx="41">
                  <c:v>8.1966666666666604E-2</c:v>
                </c:pt>
                <c:pt idx="42">
                  <c:v>8.1733333333333394E-2</c:v>
                </c:pt>
                <c:pt idx="43">
                  <c:v>7.5333333333333294E-2</c:v>
                </c:pt>
                <c:pt idx="44">
                  <c:v>7.2433333333333294E-2</c:v>
                </c:pt>
                <c:pt idx="45">
                  <c:v>6.10666666666667E-2</c:v>
                </c:pt>
                <c:pt idx="46">
                  <c:v>5.4800000000000001E-2</c:v>
                </c:pt>
                <c:pt idx="47">
                  <c:v>5.0833333333333307E-2</c:v>
                </c:pt>
                <c:pt idx="48">
                  <c:v>4.0666666666666698E-2</c:v>
                </c:pt>
                <c:pt idx="49">
                  <c:v>4.24E-2</c:v>
                </c:pt>
                <c:pt idx="50">
                  <c:v>4.0766666666666701E-2</c:v>
                </c:pt>
                <c:pt idx="51">
                  <c:v>4.3566666666666698E-2</c:v>
                </c:pt>
                <c:pt idx="52">
                  <c:v>3.9366666666666703E-2</c:v>
                </c:pt>
                <c:pt idx="53">
                  <c:v>3.1533333333333302E-2</c:v>
                </c:pt>
                <c:pt idx="54">
                  <c:v>1.8799999999999997E-2</c:v>
                </c:pt>
                <c:pt idx="55">
                  <c:v>1.3733333333333299E-2</c:v>
                </c:pt>
                <c:pt idx="56">
                  <c:v>1.46E-2</c:v>
                </c:pt>
                <c:pt idx="57">
                  <c:v>1.7666666666666699E-2</c:v>
                </c:pt>
                <c:pt idx="58">
                  <c:v>1.1000000000000001E-2</c:v>
                </c:pt>
                <c:pt idx="59">
                  <c:v>7.6E-3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8B-401C-B201-1DE18AEE4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420824"/>
        <c:axId val="690412624"/>
      </c:lineChart>
      <c:dateAx>
        <c:axId val="690420824"/>
        <c:scaling>
          <c:orientation val="minMax"/>
        </c:scaling>
        <c:delete val="0"/>
        <c:axPos val="b"/>
        <c:numFmt formatCode="yyyy\-mm\-dd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690412624"/>
        <c:crosses val="autoZero"/>
        <c:auto val="1"/>
        <c:lblOffset val="100"/>
        <c:baseTimeUnit val="months"/>
      </c:dateAx>
      <c:valAx>
        <c:axId val="69041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690420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10</a:t>
            </a:r>
            <a:r>
              <a:rPr lang="el-GR" baseline="0"/>
              <a:t>ετές Ομόλογο Ελληνικού Δημοσίου</a:t>
            </a:r>
            <a:endParaRPr lang="en-US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'SUBJECT 4-2'!$K$2</c:f>
              <c:strCache>
                <c:ptCount val="1"/>
                <c:pt idx="0">
                  <c:v>S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'SUBJECT 4-2'!$K$3:$K$61</c:f>
              <c:numCache>
                <c:formatCode>General</c:formatCode>
                <c:ptCount val="59"/>
                <c:pt idx="0">
                  <c:v>832</c:v>
                </c:pt>
                <c:pt idx="1">
                  <c:v>925</c:v>
                </c:pt>
                <c:pt idx="2">
                  <c:v>1009</c:v>
                </c:pt>
                <c:pt idx="3">
                  <c:v>1084</c:v>
                </c:pt>
                <c:pt idx="4">
                  <c:v>1122</c:v>
                </c:pt>
                <c:pt idx="5">
                  <c:v>1153</c:v>
                </c:pt>
                <c:pt idx="6">
                  <c:v>1217</c:v>
                </c:pt>
                <c:pt idx="7">
                  <c:v>1276</c:v>
                </c:pt>
                <c:pt idx="8">
                  <c:v>1332</c:v>
                </c:pt>
                <c:pt idx="9">
                  <c:v>1394</c:v>
                </c:pt>
                <c:pt idx="10">
                  <c:v>1443</c:v>
                </c:pt>
                <c:pt idx="11">
                  <c:v>1489</c:v>
                </c:pt>
                <c:pt idx="12">
                  <c:v>1533</c:v>
                </c:pt>
                <c:pt idx="13">
                  <c:v>1575</c:v>
                </c:pt>
                <c:pt idx="14">
                  <c:v>1615</c:v>
                </c:pt>
                <c:pt idx="15">
                  <c:v>1653</c:v>
                </c:pt>
                <c:pt idx="16">
                  <c:v>1689</c:v>
                </c:pt>
                <c:pt idx="17">
                  <c:v>1724</c:v>
                </c:pt>
                <c:pt idx="18">
                  <c:v>1757</c:v>
                </c:pt>
                <c:pt idx="19">
                  <c:v>1789</c:v>
                </c:pt>
                <c:pt idx="20">
                  <c:v>1820</c:v>
                </c:pt>
                <c:pt idx="21">
                  <c:v>1849</c:v>
                </c:pt>
                <c:pt idx="22">
                  <c:v>1878</c:v>
                </c:pt>
                <c:pt idx="23">
                  <c:v>1905</c:v>
                </c:pt>
                <c:pt idx="24">
                  <c:v>1931</c:v>
                </c:pt>
                <c:pt idx="25">
                  <c:v>1957</c:v>
                </c:pt>
                <c:pt idx="26">
                  <c:v>1981</c:v>
                </c:pt>
                <c:pt idx="27">
                  <c:v>2005</c:v>
                </c:pt>
                <c:pt idx="28">
                  <c:v>2028</c:v>
                </c:pt>
                <c:pt idx="29">
                  <c:v>2049</c:v>
                </c:pt>
                <c:pt idx="30">
                  <c:v>2071</c:v>
                </c:pt>
                <c:pt idx="31">
                  <c:v>2091</c:v>
                </c:pt>
                <c:pt idx="32">
                  <c:v>2111</c:v>
                </c:pt>
                <c:pt idx="33">
                  <c:v>2130</c:v>
                </c:pt>
                <c:pt idx="34">
                  <c:v>2148</c:v>
                </c:pt>
                <c:pt idx="35">
                  <c:v>2166</c:v>
                </c:pt>
                <c:pt idx="36">
                  <c:v>2184</c:v>
                </c:pt>
                <c:pt idx="37">
                  <c:v>2200</c:v>
                </c:pt>
                <c:pt idx="38">
                  <c:v>2216</c:v>
                </c:pt>
                <c:pt idx="39">
                  <c:v>2232</c:v>
                </c:pt>
                <c:pt idx="40">
                  <c:v>2247</c:v>
                </c:pt>
                <c:pt idx="41">
                  <c:v>2261</c:v>
                </c:pt>
                <c:pt idx="42">
                  <c:v>2275</c:v>
                </c:pt>
                <c:pt idx="43">
                  <c:v>2289</c:v>
                </c:pt>
                <c:pt idx="44">
                  <c:v>2302</c:v>
                </c:pt>
                <c:pt idx="45">
                  <c:v>2315</c:v>
                </c:pt>
                <c:pt idx="46">
                  <c:v>2327</c:v>
                </c:pt>
                <c:pt idx="47">
                  <c:v>2339</c:v>
                </c:pt>
                <c:pt idx="48">
                  <c:v>2346</c:v>
                </c:pt>
                <c:pt idx="49">
                  <c:v>2350</c:v>
                </c:pt>
                <c:pt idx="50">
                  <c:v>2361</c:v>
                </c:pt>
                <c:pt idx="51">
                  <c:v>2372</c:v>
                </c:pt>
                <c:pt idx="52">
                  <c:v>2382</c:v>
                </c:pt>
                <c:pt idx="53">
                  <c:v>2392</c:v>
                </c:pt>
                <c:pt idx="54">
                  <c:v>2401</c:v>
                </c:pt>
                <c:pt idx="55">
                  <c:v>2411</c:v>
                </c:pt>
                <c:pt idx="56">
                  <c:v>2419</c:v>
                </c:pt>
                <c:pt idx="57">
                  <c:v>2428</c:v>
                </c:pt>
                <c:pt idx="58">
                  <c:v>2436</c:v>
                </c:pt>
              </c:numCache>
            </c:numRef>
          </c:xVal>
          <c:yVal>
            <c:numRef>
              <c:f>'SUBJECT 4-2'!$J$3:$J$561</c:f>
              <c:numCache>
                <c:formatCode>0.00%</c:formatCode>
                <c:ptCount val="559"/>
                <c:pt idx="0">
                  <c:v>0.02</c:v>
                </c:pt>
                <c:pt idx="1">
                  <c:v>2.5000000000000001E-2</c:v>
                </c:pt>
                <c:pt idx="2">
                  <c:v>3.0000000000000002E-2</c:v>
                </c:pt>
                <c:pt idx="3">
                  <c:v>3.5000000000000003E-2</c:v>
                </c:pt>
                <c:pt idx="4">
                  <c:v>3.7699999999999997E-2</c:v>
                </c:pt>
                <c:pt idx="5">
                  <c:v>0.04</c:v>
                </c:pt>
                <c:pt idx="6">
                  <c:v>4.4999999999999998E-2</c:v>
                </c:pt>
                <c:pt idx="7">
                  <c:v>4.9999999999999996E-2</c:v>
                </c:pt>
                <c:pt idx="8">
                  <c:v>5.4999999999999993E-2</c:v>
                </c:pt>
                <c:pt idx="9">
                  <c:v>6.0999999999999999E-2</c:v>
                </c:pt>
                <c:pt idx="10">
                  <c:v>6.6000000000000003E-2</c:v>
                </c:pt>
                <c:pt idx="11">
                  <c:v>7.1000000000000008E-2</c:v>
                </c:pt>
                <c:pt idx="12">
                  <c:v>7.6000000000000012E-2</c:v>
                </c:pt>
                <c:pt idx="13">
                  <c:v>8.1000000000000016E-2</c:v>
                </c:pt>
                <c:pt idx="14">
                  <c:v>8.6000000000000021E-2</c:v>
                </c:pt>
                <c:pt idx="15">
                  <c:v>9.1000000000000025E-2</c:v>
                </c:pt>
                <c:pt idx="16">
                  <c:v>9.600000000000003E-2</c:v>
                </c:pt>
                <c:pt idx="17">
                  <c:v>0.10100000000000003</c:v>
                </c:pt>
                <c:pt idx="18">
                  <c:v>0.10600000000000004</c:v>
                </c:pt>
                <c:pt idx="19">
                  <c:v>0.11100000000000004</c:v>
                </c:pt>
                <c:pt idx="20">
                  <c:v>0.11600000000000005</c:v>
                </c:pt>
                <c:pt idx="21">
                  <c:v>0.12100000000000005</c:v>
                </c:pt>
                <c:pt idx="22">
                  <c:v>0.12600000000000006</c:v>
                </c:pt>
                <c:pt idx="23">
                  <c:v>0.13100000000000006</c:v>
                </c:pt>
                <c:pt idx="24">
                  <c:v>0.13600000000000007</c:v>
                </c:pt>
                <c:pt idx="25">
                  <c:v>0.14100000000000007</c:v>
                </c:pt>
                <c:pt idx="26">
                  <c:v>0.14600000000000007</c:v>
                </c:pt>
                <c:pt idx="27">
                  <c:v>0.15100000000000008</c:v>
                </c:pt>
                <c:pt idx="28">
                  <c:v>0.15600000000000008</c:v>
                </c:pt>
                <c:pt idx="29">
                  <c:v>0.16100000000000009</c:v>
                </c:pt>
                <c:pt idx="30">
                  <c:v>0.16600000000000009</c:v>
                </c:pt>
                <c:pt idx="31">
                  <c:v>0.1710000000000001</c:v>
                </c:pt>
                <c:pt idx="32">
                  <c:v>0.1760000000000001</c:v>
                </c:pt>
                <c:pt idx="33">
                  <c:v>0.18100000000000011</c:v>
                </c:pt>
                <c:pt idx="34">
                  <c:v>0.18600000000000011</c:v>
                </c:pt>
                <c:pt idx="35">
                  <c:v>0.19100000000000011</c:v>
                </c:pt>
                <c:pt idx="36">
                  <c:v>0.19600000000000012</c:v>
                </c:pt>
                <c:pt idx="37">
                  <c:v>0.20100000000000012</c:v>
                </c:pt>
                <c:pt idx="38">
                  <c:v>0.20600000000000013</c:v>
                </c:pt>
                <c:pt idx="39">
                  <c:v>0.21100000000000013</c:v>
                </c:pt>
                <c:pt idx="40">
                  <c:v>0.21600000000000014</c:v>
                </c:pt>
                <c:pt idx="41">
                  <c:v>0.22100000000000014</c:v>
                </c:pt>
                <c:pt idx="42">
                  <c:v>0.22600000000000015</c:v>
                </c:pt>
                <c:pt idx="43">
                  <c:v>0.23100000000000015</c:v>
                </c:pt>
                <c:pt idx="44">
                  <c:v>0.23600000000000015</c:v>
                </c:pt>
                <c:pt idx="45">
                  <c:v>0.24100000000000016</c:v>
                </c:pt>
                <c:pt idx="46">
                  <c:v>0.24600000000000016</c:v>
                </c:pt>
                <c:pt idx="47">
                  <c:v>0.25100000000000017</c:v>
                </c:pt>
                <c:pt idx="48">
                  <c:v>0.254</c:v>
                </c:pt>
                <c:pt idx="49">
                  <c:v>0.25600000000000017</c:v>
                </c:pt>
                <c:pt idx="50">
                  <c:v>0.26100000000000018</c:v>
                </c:pt>
                <c:pt idx="51">
                  <c:v>0.26600000000000018</c:v>
                </c:pt>
                <c:pt idx="52">
                  <c:v>0.27100000000000019</c:v>
                </c:pt>
                <c:pt idx="53">
                  <c:v>0.27600000000000019</c:v>
                </c:pt>
                <c:pt idx="54">
                  <c:v>0.28100000000000019</c:v>
                </c:pt>
                <c:pt idx="55">
                  <c:v>0.2860000000000002</c:v>
                </c:pt>
                <c:pt idx="56">
                  <c:v>0.2910000000000002</c:v>
                </c:pt>
                <c:pt idx="57">
                  <c:v>0.29600000000000021</c:v>
                </c:pt>
                <c:pt idx="58">
                  <c:v>0.30100000000000021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AE2-4842-8466-A9260DC1F34D}"/>
            </c:ext>
          </c:extLst>
        </c:ser>
        <c:ser>
          <c:idx val="2"/>
          <c:order val="2"/>
          <c:tx>
            <c:strRef>
              <c:f>'SUBJECT 4-2'!$M$2</c:f>
              <c:strCache>
                <c:ptCount val="1"/>
                <c:pt idx="0">
                  <c:v>S'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'SUBJECT 4-2'!$M$3:$M$61</c:f>
              <c:numCache>
                <c:formatCode>General</c:formatCode>
                <c:ptCount val="59"/>
                <c:pt idx="0">
                  <c:v>73</c:v>
                </c:pt>
                <c:pt idx="1">
                  <c:v>82</c:v>
                </c:pt>
                <c:pt idx="2">
                  <c:v>89</c:v>
                </c:pt>
                <c:pt idx="3">
                  <c:v>96</c:v>
                </c:pt>
                <c:pt idx="4">
                  <c:v>99</c:v>
                </c:pt>
                <c:pt idx="5">
                  <c:v>102</c:v>
                </c:pt>
                <c:pt idx="6">
                  <c:v>107</c:v>
                </c:pt>
                <c:pt idx="7">
                  <c:v>113</c:v>
                </c:pt>
                <c:pt idx="8">
                  <c:v>118</c:v>
                </c:pt>
                <c:pt idx="9">
                  <c:v>123</c:v>
                </c:pt>
                <c:pt idx="10">
                  <c:v>127</c:v>
                </c:pt>
                <c:pt idx="11">
                  <c:v>132</c:v>
                </c:pt>
                <c:pt idx="12">
                  <c:v>135</c:v>
                </c:pt>
                <c:pt idx="13">
                  <c:v>139</c:v>
                </c:pt>
                <c:pt idx="14">
                  <c:v>143</c:v>
                </c:pt>
                <c:pt idx="15">
                  <c:v>146</c:v>
                </c:pt>
                <c:pt idx="16">
                  <c:v>149</c:v>
                </c:pt>
                <c:pt idx="17">
                  <c:v>152</c:v>
                </c:pt>
                <c:pt idx="18">
                  <c:v>155</c:v>
                </c:pt>
                <c:pt idx="19">
                  <c:v>158</c:v>
                </c:pt>
                <c:pt idx="20">
                  <c:v>161</c:v>
                </c:pt>
                <c:pt idx="21">
                  <c:v>163</c:v>
                </c:pt>
                <c:pt idx="22">
                  <c:v>166</c:v>
                </c:pt>
                <c:pt idx="23">
                  <c:v>168</c:v>
                </c:pt>
                <c:pt idx="24">
                  <c:v>171</c:v>
                </c:pt>
                <c:pt idx="25">
                  <c:v>173</c:v>
                </c:pt>
                <c:pt idx="26">
                  <c:v>175</c:v>
                </c:pt>
                <c:pt idx="27">
                  <c:v>177</c:v>
                </c:pt>
                <c:pt idx="28">
                  <c:v>179</c:v>
                </c:pt>
                <c:pt idx="29">
                  <c:v>181</c:v>
                </c:pt>
                <c:pt idx="30">
                  <c:v>183</c:v>
                </c:pt>
                <c:pt idx="31">
                  <c:v>185</c:v>
                </c:pt>
                <c:pt idx="32">
                  <c:v>186</c:v>
                </c:pt>
                <c:pt idx="33">
                  <c:v>188</c:v>
                </c:pt>
                <c:pt idx="34">
                  <c:v>190</c:v>
                </c:pt>
                <c:pt idx="35">
                  <c:v>191</c:v>
                </c:pt>
                <c:pt idx="36">
                  <c:v>193</c:v>
                </c:pt>
                <c:pt idx="37">
                  <c:v>194</c:v>
                </c:pt>
                <c:pt idx="38">
                  <c:v>196</c:v>
                </c:pt>
                <c:pt idx="39">
                  <c:v>197</c:v>
                </c:pt>
                <c:pt idx="40">
                  <c:v>198</c:v>
                </c:pt>
                <c:pt idx="41">
                  <c:v>200</c:v>
                </c:pt>
                <c:pt idx="42">
                  <c:v>201</c:v>
                </c:pt>
                <c:pt idx="43">
                  <c:v>202</c:v>
                </c:pt>
                <c:pt idx="44">
                  <c:v>203</c:v>
                </c:pt>
                <c:pt idx="45">
                  <c:v>204</c:v>
                </c:pt>
                <c:pt idx="46">
                  <c:v>206</c:v>
                </c:pt>
                <c:pt idx="47">
                  <c:v>207</c:v>
                </c:pt>
                <c:pt idx="48">
                  <c:v>207</c:v>
                </c:pt>
                <c:pt idx="49">
                  <c:v>208</c:v>
                </c:pt>
                <c:pt idx="50">
                  <c:v>209</c:v>
                </c:pt>
                <c:pt idx="51">
                  <c:v>210</c:v>
                </c:pt>
                <c:pt idx="52">
                  <c:v>210</c:v>
                </c:pt>
                <c:pt idx="53">
                  <c:v>211</c:v>
                </c:pt>
                <c:pt idx="54">
                  <c:v>212</c:v>
                </c:pt>
                <c:pt idx="55">
                  <c:v>213</c:v>
                </c:pt>
                <c:pt idx="56">
                  <c:v>214</c:v>
                </c:pt>
                <c:pt idx="57">
                  <c:v>214</c:v>
                </c:pt>
                <c:pt idx="58">
                  <c:v>215</c:v>
                </c:pt>
              </c:numCache>
            </c:numRef>
          </c:xVal>
          <c:yVal>
            <c:numRef>
              <c:f>'SUBJECT 4-2'!$J$3:$J$61</c:f>
              <c:numCache>
                <c:formatCode>0.00%</c:formatCode>
                <c:ptCount val="59"/>
                <c:pt idx="0">
                  <c:v>0.02</c:v>
                </c:pt>
                <c:pt idx="1">
                  <c:v>2.5000000000000001E-2</c:v>
                </c:pt>
                <c:pt idx="2">
                  <c:v>3.0000000000000002E-2</c:v>
                </c:pt>
                <c:pt idx="3">
                  <c:v>3.5000000000000003E-2</c:v>
                </c:pt>
                <c:pt idx="4">
                  <c:v>3.7699999999999997E-2</c:v>
                </c:pt>
                <c:pt idx="5">
                  <c:v>0.04</c:v>
                </c:pt>
                <c:pt idx="6">
                  <c:v>4.4999999999999998E-2</c:v>
                </c:pt>
                <c:pt idx="7">
                  <c:v>4.9999999999999996E-2</c:v>
                </c:pt>
                <c:pt idx="8">
                  <c:v>5.4999999999999993E-2</c:v>
                </c:pt>
                <c:pt idx="9">
                  <c:v>6.0999999999999999E-2</c:v>
                </c:pt>
                <c:pt idx="10">
                  <c:v>6.6000000000000003E-2</c:v>
                </c:pt>
                <c:pt idx="11">
                  <c:v>7.1000000000000008E-2</c:v>
                </c:pt>
                <c:pt idx="12">
                  <c:v>7.6000000000000012E-2</c:v>
                </c:pt>
                <c:pt idx="13">
                  <c:v>8.1000000000000016E-2</c:v>
                </c:pt>
                <c:pt idx="14">
                  <c:v>8.6000000000000021E-2</c:v>
                </c:pt>
                <c:pt idx="15">
                  <c:v>9.1000000000000025E-2</c:v>
                </c:pt>
                <c:pt idx="16">
                  <c:v>9.600000000000003E-2</c:v>
                </c:pt>
                <c:pt idx="17">
                  <c:v>0.10100000000000003</c:v>
                </c:pt>
                <c:pt idx="18">
                  <c:v>0.10600000000000004</c:v>
                </c:pt>
                <c:pt idx="19">
                  <c:v>0.11100000000000004</c:v>
                </c:pt>
                <c:pt idx="20">
                  <c:v>0.11600000000000005</c:v>
                </c:pt>
                <c:pt idx="21">
                  <c:v>0.12100000000000005</c:v>
                </c:pt>
                <c:pt idx="22">
                  <c:v>0.12600000000000006</c:v>
                </c:pt>
                <c:pt idx="23">
                  <c:v>0.13100000000000006</c:v>
                </c:pt>
                <c:pt idx="24">
                  <c:v>0.13600000000000007</c:v>
                </c:pt>
                <c:pt idx="25">
                  <c:v>0.14100000000000007</c:v>
                </c:pt>
                <c:pt idx="26">
                  <c:v>0.14600000000000007</c:v>
                </c:pt>
                <c:pt idx="27">
                  <c:v>0.15100000000000008</c:v>
                </c:pt>
                <c:pt idx="28">
                  <c:v>0.15600000000000008</c:v>
                </c:pt>
                <c:pt idx="29">
                  <c:v>0.16100000000000009</c:v>
                </c:pt>
                <c:pt idx="30">
                  <c:v>0.16600000000000009</c:v>
                </c:pt>
                <c:pt idx="31">
                  <c:v>0.1710000000000001</c:v>
                </c:pt>
                <c:pt idx="32">
                  <c:v>0.1760000000000001</c:v>
                </c:pt>
                <c:pt idx="33">
                  <c:v>0.18100000000000011</c:v>
                </c:pt>
                <c:pt idx="34">
                  <c:v>0.18600000000000011</c:v>
                </c:pt>
                <c:pt idx="35">
                  <c:v>0.19100000000000011</c:v>
                </c:pt>
                <c:pt idx="36">
                  <c:v>0.19600000000000012</c:v>
                </c:pt>
                <c:pt idx="37">
                  <c:v>0.20100000000000012</c:v>
                </c:pt>
                <c:pt idx="38">
                  <c:v>0.20600000000000013</c:v>
                </c:pt>
                <c:pt idx="39">
                  <c:v>0.21100000000000013</c:v>
                </c:pt>
                <c:pt idx="40">
                  <c:v>0.21600000000000014</c:v>
                </c:pt>
                <c:pt idx="41">
                  <c:v>0.22100000000000014</c:v>
                </c:pt>
                <c:pt idx="42">
                  <c:v>0.22600000000000015</c:v>
                </c:pt>
                <c:pt idx="43">
                  <c:v>0.23100000000000015</c:v>
                </c:pt>
                <c:pt idx="44">
                  <c:v>0.23600000000000015</c:v>
                </c:pt>
                <c:pt idx="45">
                  <c:v>0.24100000000000016</c:v>
                </c:pt>
                <c:pt idx="46">
                  <c:v>0.24600000000000016</c:v>
                </c:pt>
                <c:pt idx="47">
                  <c:v>0.25100000000000017</c:v>
                </c:pt>
                <c:pt idx="48">
                  <c:v>0.254</c:v>
                </c:pt>
                <c:pt idx="49">
                  <c:v>0.25600000000000017</c:v>
                </c:pt>
                <c:pt idx="50">
                  <c:v>0.26100000000000018</c:v>
                </c:pt>
                <c:pt idx="51">
                  <c:v>0.26600000000000018</c:v>
                </c:pt>
                <c:pt idx="52">
                  <c:v>0.27100000000000019</c:v>
                </c:pt>
                <c:pt idx="53">
                  <c:v>0.27600000000000019</c:v>
                </c:pt>
                <c:pt idx="54">
                  <c:v>0.28100000000000019</c:v>
                </c:pt>
                <c:pt idx="55">
                  <c:v>0.2860000000000002</c:v>
                </c:pt>
                <c:pt idx="56">
                  <c:v>0.2910000000000002</c:v>
                </c:pt>
                <c:pt idx="57">
                  <c:v>0.29600000000000021</c:v>
                </c:pt>
                <c:pt idx="58">
                  <c:v>0.30100000000000021</c:v>
                </c:pt>
              </c:numCache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3-2AE2-4842-8466-A9260DC1F34D}"/>
            </c:ext>
          </c:extLst>
        </c:ser>
        <c:ser>
          <c:idx val="3"/>
          <c:order val="3"/>
          <c:tx>
            <c:strRef>
              <c:f>'SUBJECT 4-2'!$N$2</c:f>
              <c:strCache>
                <c:ptCount val="1"/>
                <c:pt idx="0">
                  <c:v>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'SUBJECT 4-2'!$N$3:$N$61</c:f>
              <c:numCache>
                <c:formatCode>General</c:formatCode>
                <c:ptCount val="59"/>
                <c:pt idx="0">
                  <c:v>2079</c:v>
                </c:pt>
                <c:pt idx="1">
                  <c:v>1671</c:v>
                </c:pt>
                <c:pt idx="2">
                  <c:v>1400</c:v>
                </c:pt>
                <c:pt idx="3">
                  <c:v>1206</c:v>
                </c:pt>
                <c:pt idx="4">
                  <c:v>1122</c:v>
                </c:pt>
                <c:pt idx="5">
                  <c:v>1060</c:v>
                </c:pt>
                <c:pt idx="6">
                  <c:v>947</c:v>
                </c:pt>
                <c:pt idx="7">
                  <c:v>857</c:v>
                </c:pt>
                <c:pt idx="8">
                  <c:v>783</c:v>
                </c:pt>
                <c:pt idx="9">
                  <c:v>710</c:v>
                </c:pt>
                <c:pt idx="10">
                  <c:v>660</c:v>
                </c:pt>
                <c:pt idx="11">
                  <c:v>616</c:v>
                </c:pt>
                <c:pt idx="12">
                  <c:v>579</c:v>
                </c:pt>
                <c:pt idx="13">
                  <c:v>546</c:v>
                </c:pt>
                <c:pt idx="14">
                  <c:v>516</c:v>
                </c:pt>
                <c:pt idx="15">
                  <c:v>490</c:v>
                </c:pt>
                <c:pt idx="16">
                  <c:v>467</c:v>
                </c:pt>
                <c:pt idx="17">
                  <c:v>446</c:v>
                </c:pt>
                <c:pt idx="18">
                  <c:v>427</c:v>
                </c:pt>
                <c:pt idx="19">
                  <c:v>410</c:v>
                </c:pt>
                <c:pt idx="20">
                  <c:v>395</c:v>
                </c:pt>
                <c:pt idx="21">
                  <c:v>380</c:v>
                </c:pt>
                <c:pt idx="22">
                  <c:v>367</c:v>
                </c:pt>
                <c:pt idx="23">
                  <c:v>355</c:v>
                </c:pt>
                <c:pt idx="24">
                  <c:v>343</c:v>
                </c:pt>
                <c:pt idx="25">
                  <c:v>333</c:v>
                </c:pt>
                <c:pt idx="26">
                  <c:v>323</c:v>
                </c:pt>
                <c:pt idx="27">
                  <c:v>314</c:v>
                </c:pt>
                <c:pt idx="28">
                  <c:v>305</c:v>
                </c:pt>
                <c:pt idx="29">
                  <c:v>297</c:v>
                </c:pt>
                <c:pt idx="30">
                  <c:v>290</c:v>
                </c:pt>
                <c:pt idx="31">
                  <c:v>283</c:v>
                </c:pt>
                <c:pt idx="32">
                  <c:v>276</c:v>
                </c:pt>
                <c:pt idx="33">
                  <c:v>270</c:v>
                </c:pt>
                <c:pt idx="34">
                  <c:v>264</c:v>
                </c:pt>
                <c:pt idx="35">
                  <c:v>258</c:v>
                </c:pt>
                <c:pt idx="36">
                  <c:v>253</c:v>
                </c:pt>
                <c:pt idx="37">
                  <c:v>248</c:v>
                </c:pt>
                <c:pt idx="38">
                  <c:v>243</c:v>
                </c:pt>
                <c:pt idx="39">
                  <c:v>238</c:v>
                </c:pt>
                <c:pt idx="40">
                  <c:v>234</c:v>
                </c:pt>
                <c:pt idx="41">
                  <c:v>230</c:v>
                </c:pt>
                <c:pt idx="42">
                  <c:v>226</c:v>
                </c:pt>
                <c:pt idx="43">
                  <c:v>222</c:v>
                </c:pt>
                <c:pt idx="44">
                  <c:v>219</c:v>
                </c:pt>
                <c:pt idx="45">
                  <c:v>215</c:v>
                </c:pt>
                <c:pt idx="46">
                  <c:v>212</c:v>
                </c:pt>
                <c:pt idx="47">
                  <c:v>209</c:v>
                </c:pt>
                <c:pt idx="48">
                  <c:v>207</c:v>
                </c:pt>
                <c:pt idx="49">
                  <c:v>206</c:v>
                </c:pt>
                <c:pt idx="50">
                  <c:v>203</c:v>
                </c:pt>
                <c:pt idx="51">
                  <c:v>200</c:v>
                </c:pt>
                <c:pt idx="52">
                  <c:v>197</c:v>
                </c:pt>
                <c:pt idx="53">
                  <c:v>195</c:v>
                </c:pt>
                <c:pt idx="54">
                  <c:v>192</c:v>
                </c:pt>
                <c:pt idx="55">
                  <c:v>190</c:v>
                </c:pt>
                <c:pt idx="56">
                  <c:v>187</c:v>
                </c:pt>
                <c:pt idx="57">
                  <c:v>185</c:v>
                </c:pt>
                <c:pt idx="58">
                  <c:v>183</c:v>
                </c:pt>
              </c:numCache>
            </c:numRef>
          </c:xVal>
          <c:yVal>
            <c:numRef>
              <c:f>'SUBJECT 4-2'!$J$3:$J$61</c:f>
              <c:numCache>
                <c:formatCode>0.00%</c:formatCode>
                <c:ptCount val="59"/>
                <c:pt idx="0">
                  <c:v>0.02</c:v>
                </c:pt>
                <c:pt idx="1">
                  <c:v>2.5000000000000001E-2</c:v>
                </c:pt>
                <c:pt idx="2">
                  <c:v>3.0000000000000002E-2</c:v>
                </c:pt>
                <c:pt idx="3">
                  <c:v>3.5000000000000003E-2</c:v>
                </c:pt>
                <c:pt idx="4">
                  <c:v>3.7699999999999997E-2</c:v>
                </c:pt>
                <c:pt idx="5">
                  <c:v>0.04</c:v>
                </c:pt>
                <c:pt idx="6">
                  <c:v>4.4999999999999998E-2</c:v>
                </c:pt>
                <c:pt idx="7">
                  <c:v>4.9999999999999996E-2</c:v>
                </c:pt>
                <c:pt idx="8">
                  <c:v>5.4999999999999993E-2</c:v>
                </c:pt>
                <c:pt idx="9">
                  <c:v>6.0999999999999999E-2</c:v>
                </c:pt>
                <c:pt idx="10">
                  <c:v>6.6000000000000003E-2</c:v>
                </c:pt>
                <c:pt idx="11">
                  <c:v>7.1000000000000008E-2</c:v>
                </c:pt>
                <c:pt idx="12">
                  <c:v>7.6000000000000012E-2</c:v>
                </c:pt>
                <c:pt idx="13">
                  <c:v>8.1000000000000016E-2</c:v>
                </c:pt>
                <c:pt idx="14">
                  <c:v>8.6000000000000021E-2</c:v>
                </c:pt>
                <c:pt idx="15">
                  <c:v>9.1000000000000025E-2</c:v>
                </c:pt>
                <c:pt idx="16">
                  <c:v>9.600000000000003E-2</c:v>
                </c:pt>
                <c:pt idx="17">
                  <c:v>0.10100000000000003</c:v>
                </c:pt>
                <c:pt idx="18">
                  <c:v>0.10600000000000004</c:v>
                </c:pt>
                <c:pt idx="19">
                  <c:v>0.11100000000000004</c:v>
                </c:pt>
                <c:pt idx="20">
                  <c:v>0.11600000000000005</c:v>
                </c:pt>
                <c:pt idx="21">
                  <c:v>0.12100000000000005</c:v>
                </c:pt>
                <c:pt idx="22">
                  <c:v>0.12600000000000006</c:v>
                </c:pt>
                <c:pt idx="23">
                  <c:v>0.13100000000000006</c:v>
                </c:pt>
                <c:pt idx="24">
                  <c:v>0.13600000000000007</c:v>
                </c:pt>
                <c:pt idx="25">
                  <c:v>0.14100000000000007</c:v>
                </c:pt>
                <c:pt idx="26">
                  <c:v>0.14600000000000007</c:v>
                </c:pt>
                <c:pt idx="27">
                  <c:v>0.15100000000000008</c:v>
                </c:pt>
                <c:pt idx="28">
                  <c:v>0.15600000000000008</c:v>
                </c:pt>
                <c:pt idx="29">
                  <c:v>0.16100000000000009</c:v>
                </c:pt>
                <c:pt idx="30">
                  <c:v>0.16600000000000009</c:v>
                </c:pt>
                <c:pt idx="31">
                  <c:v>0.1710000000000001</c:v>
                </c:pt>
                <c:pt idx="32">
                  <c:v>0.1760000000000001</c:v>
                </c:pt>
                <c:pt idx="33">
                  <c:v>0.18100000000000011</c:v>
                </c:pt>
                <c:pt idx="34">
                  <c:v>0.18600000000000011</c:v>
                </c:pt>
                <c:pt idx="35">
                  <c:v>0.19100000000000011</c:v>
                </c:pt>
                <c:pt idx="36">
                  <c:v>0.19600000000000012</c:v>
                </c:pt>
                <c:pt idx="37">
                  <c:v>0.20100000000000012</c:v>
                </c:pt>
                <c:pt idx="38">
                  <c:v>0.20600000000000013</c:v>
                </c:pt>
                <c:pt idx="39">
                  <c:v>0.21100000000000013</c:v>
                </c:pt>
                <c:pt idx="40">
                  <c:v>0.21600000000000014</c:v>
                </c:pt>
                <c:pt idx="41">
                  <c:v>0.22100000000000014</c:v>
                </c:pt>
                <c:pt idx="42">
                  <c:v>0.22600000000000015</c:v>
                </c:pt>
                <c:pt idx="43">
                  <c:v>0.23100000000000015</c:v>
                </c:pt>
                <c:pt idx="44">
                  <c:v>0.23600000000000015</c:v>
                </c:pt>
                <c:pt idx="45">
                  <c:v>0.24100000000000016</c:v>
                </c:pt>
                <c:pt idx="46">
                  <c:v>0.24600000000000016</c:v>
                </c:pt>
                <c:pt idx="47">
                  <c:v>0.25100000000000017</c:v>
                </c:pt>
                <c:pt idx="48">
                  <c:v>0.254</c:v>
                </c:pt>
                <c:pt idx="49">
                  <c:v>0.25600000000000017</c:v>
                </c:pt>
                <c:pt idx="50">
                  <c:v>0.26100000000000018</c:v>
                </c:pt>
                <c:pt idx="51">
                  <c:v>0.26600000000000018</c:v>
                </c:pt>
                <c:pt idx="52">
                  <c:v>0.27100000000000019</c:v>
                </c:pt>
                <c:pt idx="53">
                  <c:v>0.27600000000000019</c:v>
                </c:pt>
                <c:pt idx="54">
                  <c:v>0.28100000000000019</c:v>
                </c:pt>
                <c:pt idx="55">
                  <c:v>0.2860000000000002</c:v>
                </c:pt>
                <c:pt idx="56">
                  <c:v>0.2910000000000002</c:v>
                </c:pt>
                <c:pt idx="57">
                  <c:v>0.29600000000000021</c:v>
                </c:pt>
                <c:pt idx="58">
                  <c:v>0.30100000000000021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AE2-4842-8466-A9260DC1F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82848"/>
        <c:axId val="56784384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'SUBJECT 4-2'!$L$2</c15:sqref>
                        </c15:formulaRef>
                      </c:ext>
                    </c:extLst>
                    <c:strCache>
                      <c:ptCount val="1"/>
                      <c:pt idx="0">
                        <c:v>I'</c:v>
                      </c:pt>
                    </c:strCache>
                  </c:strRef>
                </c:tx>
                <c:spPr>
                  <a:ln>
                    <a:solidFill>
                      <a:srgbClr val="FF0000"/>
                    </a:solidFill>
                  </a:ln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'SUBJECT 4-2'!$L$3:$L$61</c15:sqref>
                        </c15:formulaRef>
                      </c:ext>
                    </c:extLst>
                    <c:numCache>
                      <c:formatCode>General</c:formatCode>
                      <c:ptCount val="59"/>
                      <c:pt idx="0">
                        <c:v>4081</c:v>
                      </c:pt>
                      <c:pt idx="1">
                        <c:v>3281</c:v>
                      </c:pt>
                      <c:pt idx="2">
                        <c:v>2748</c:v>
                      </c:pt>
                      <c:pt idx="3">
                        <c:v>2367</c:v>
                      </c:pt>
                      <c:pt idx="4">
                        <c:v>2204</c:v>
                      </c:pt>
                      <c:pt idx="5">
                        <c:v>2082</c:v>
                      </c:pt>
                      <c:pt idx="6">
                        <c:v>1860</c:v>
                      </c:pt>
                      <c:pt idx="7">
                        <c:v>1682</c:v>
                      </c:pt>
                      <c:pt idx="8">
                        <c:v>1537</c:v>
                      </c:pt>
                      <c:pt idx="9">
                        <c:v>1394</c:v>
                      </c:pt>
                      <c:pt idx="10">
                        <c:v>1295</c:v>
                      </c:pt>
                      <c:pt idx="11">
                        <c:v>1210</c:v>
                      </c:pt>
                      <c:pt idx="12">
                        <c:v>1136</c:v>
                      </c:pt>
                      <c:pt idx="13">
                        <c:v>1071</c:v>
                      </c:pt>
                      <c:pt idx="14">
                        <c:v>1014</c:v>
                      </c:pt>
                      <c:pt idx="15">
                        <c:v>963</c:v>
                      </c:pt>
                      <c:pt idx="16">
                        <c:v>917</c:v>
                      </c:pt>
                      <c:pt idx="17">
                        <c:v>876</c:v>
                      </c:pt>
                      <c:pt idx="18">
                        <c:v>839</c:v>
                      </c:pt>
                      <c:pt idx="19">
                        <c:v>805</c:v>
                      </c:pt>
                      <c:pt idx="20">
                        <c:v>774</c:v>
                      </c:pt>
                      <c:pt idx="21">
                        <c:v>746</c:v>
                      </c:pt>
                      <c:pt idx="22">
                        <c:v>720</c:v>
                      </c:pt>
                      <c:pt idx="23">
                        <c:v>696</c:v>
                      </c:pt>
                      <c:pt idx="24">
                        <c:v>674</c:v>
                      </c:pt>
                      <c:pt idx="25">
                        <c:v>653</c:v>
                      </c:pt>
                      <c:pt idx="26">
                        <c:v>634</c:v>
                      </c:pt>
                      <c:pt idx="27">
                        <c:v>616</c:v>
                      </c:pt>
                      <c:pt idx="28">
                        <c:v>599</c:v>
                      </c:pt>
                      <c:pt idx="29">
                        <c:v>584</c:v>
                      </c:pt>
                      <c:pt idx="30">
                        <c:v>569</c:v>
                      </c:pt>
                      <c:pt idx="31">
                        <c:v>555</c:v>
                      </c:pt>
                      <c:pt idx="32">
                        <c:v>542</c:v>
                      </c:pt>
                      <c:pt idx="33">
                        <c:v>530</c:v>
                      </c:pt>
                      <c:pt idx="34">
                        <c:v>518</c:v>
                      </c:pt>
                      <c:pt idx="35">
                        <c:v>507</c:v>
                      </c:pt>
                      <c:pt idx="36">
                        <c:v>497</c:v>
                      </c:pt>
                      <c:pt idx="37">
                        <c:v>487</c:v>
                      </c:pt>
                      <c:pt idx="38">
                        <c:v>477</c:v>
                      </c:pt>
                      <c:pt idx="39">
                        <c:v>468</c:v>
                      </c:pt>
                      <c:pt idx="40">
                        <c:v>460</c:v>
                      </c:pt>
                      <c:pt idx="41">
                        <c:v>452</c:v>
                      </c:pt>
                      <c:pt idx="42">
                        <c:v>444</c:v>
                      </c:pt>
                      <c:pt idx="43">
                        <c:v>436</c:v>
                      </c:pt>
                      <c:pt idx="44">
                        <c:v>429</c:v>
                      </c:pt>
                      <c:pt idx="45">
                        <c:v>422</c:v>
                      </c:pt>
                      <c:pt idx="46">
                        <c:v>416</c:v>
                      </c:pt>
                      <c:pt idx="47">
                        <c:v>410</c:v>
                      </c:pt>
                      <c:pt idx="48">
                        <c:v>406</c:v>
                      </c:pt>
                      <c:pt idx="49">
                        <c:v>404</c:v>
                      </c:pt>
                      <c:pt idx="50">
                        <c:v>398</c:v>
                      </c:pt>
                      <c:pt idx="51">
                        <c:v>392</c:v>
                      </c:pt>
                      <c:pt idx="52">
                        <c:v>387</c:v>
                      </c:pt>
                      <c:pt idx="53">
                        <c:v>382</c:v>
                      </c:pt>
                      <c:pt idx="54">
                        <c:v>377</c:v>
                      </c:pt>
                      <c:pt idx="55">
                        <c:v>372</c:v>
                      </c:pt>
                      <c:pt idx="56">
                        <c:v>368</c:v>
                      </c:pt>
                      <c:pt idx="57">
                        <c:v>363</c:v>
                      </c:pt>
                      <c:pt idx="58">
                        <c:v>359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'SUBJECT 4-2'!$J$3:$J$61</c15:sqref>
                        </c15:formulaRef>
                      </c:ext>
                    </c:extLst>
                    <c:numCache>
                      <c:formatCode>0.00%</c:formatCode>
                      <c:ptCount val="59"/>
                      <c:pt idx="0">
                        <c:v>0.02</c:v>
                      </c:pt>
                      <c:pt idx="1">
                        <c:v>2.5000000000000001E-2</c:v>
                      </c:pt>
                      <c:pt idx="2">
                        <c:v>3.0000000000000002E-2</c:v>
                      </c:pt>
                      <c:pt idx="3">
                        <c:v>3.5000000000000003E-2</c:v>
                      </c:pt>
                      <c:pt idx="4">
                        <c:v>3.7699999999999997E-2</c:v>
                      </c:pt>
                      <c:pt idx="5">
                        <c:v>0.04</c:v>
                      </c:pt>
                      <c:pt idx="6">
                        <c:v>4.4999999999999998E-2</c:v>
                      </c:pt>
                      <c:pt idx="7">
                        <c:v>4.9999999999999996E-2</c:v>
                      </c:pt>
                      <c:pt idx="8">
                        <c:v>5.4999999999999993E-2</c:v>
                      </c:pt>
                      <c:pt idx="9">
                        <c:v>6.0999999999999999E-2</c:v>
                      </c:pt>
                      <c:pt idx="10">
                        <c:v>6.6000000000000003E-2</c:v>
                      </c:pt>
                      <c:pt idx="11">
                        <c:v>7.1000000000000008E-2</c:v>
                      </c:pt>
                      <c:pt idx="12">
                        <c:v>7.6000000000000012E-2</c:v>
                      </c:pt>
                      <c:pt idx="13">
                        <c:v>8.1000000000000016E-2</c:v>
                      </c:pt>
                      <c:pt idx="14">
                        <c:v>8.6000000000000021E-2</c:v>
                      </c:pt>
                      <c:pt idx="15">
                        <c:v>9.1000000000000025E-2</c:v>
                      </c:pt>
                      <c:pt idx="16">
                        <c:v>9.600000000000003E-2</c:v>
                      </c:pt>
                      <c:pt idx="17">
                        <c:v>0.10100000000000003</c:v>
                      </c:pt>
                      <c:pt idx="18">
                        <c:v>0.10600000000000004</c:v>
                      </c:pt>
                      <c:pt idx="19">
                        <c:v>0.11100000000000004</c:v>
                      </c:pt>
                      <c:pt idx="20">
                        <c:v>0.11600000000000005</c:v>
                      </c:pt>
                      <c:pt idx="21">
                        <c:v>0.12100000000000005</c:v>
                      </c:pt>
                      <c:pt idx="22">
                        <c:v>0.12600000000000006</c:v>
                      </c:pt>
                      <c:pt idx="23">
                        <c:v>0.13100000000000006</c:v>
                      </c:pt>
                      <c:pt idx="24">
                        <c:v>0.13600000000000007</c:v>
                      </c:pt>
                      <c:pt idx="25">
                        <c:v>0.14100000000000007</c:v>
                      </c:pt>
                      <c:pt idx="26">
                        <c:v>0.14600000000000007</c:v>
                      </c:pt>
                      <c:pt idx="27">
                        <c:v>0.15100000000000008</c:v>
                      </c:pt>
                      <c:pt idx="28">
                        <c:v>0.15600000000000008</c:v>
                      </c:pt>
                      <c:pt idx="29">
                        <c:v>0.16100000000000009</c:v>
                      </c:pt>
                      <c:pt idx="30">
                        <c:v>0.16600000000000009</c:v>
                      </c:pt>
                      <c:pt idx="31">
                        <c:v>0.1710000000000001</c:v>
                      </c:pt>
                      <c:pt idx="32">
                        <c:v>0.1760000000000001</c:v>
                      </c:pt>
                      <c:pt idx="33">
                        <c:v>0.18100000000000011</c:v>
                      </c:pt>
                      <c:pt idx="34">
                        <c:v>0.18600000000000011</c:v>
                      </c:pt>
                      <c:pt idx="35">
                        <c:v>0.19100000000000011</c:v>
                      </c:pt>
                      <c:pt idx="36">
                        <c:v>0.19600000000000012</c:v>
                      </c:pt>
                      <c:pt idx="37">
                        <c:v>0.20100000000000012</c:v>
                      </c:pt>
                      <c:pt idx="38">
                        <c:v>0.20600000000000013</c:v>
                      </c:pt>
                      <c:pt idx="39">
                        <c:v>0.21100000000000013</c:v>
                      </c:pt>
                      <c:pt idx="40">
                        <c:v>0.21600000000000014</c:v>
                      </c:pt>
                      <c:pt idx="41">
                        <c:v>0.22100000000000014</c:v>
                      </c:pt>
                      <c:pt idx="42">
                        <c:v>0.22600000000000015</c:v>
                      </c:pt>
                      <c:pt idx="43">
                        <c:v>0.23100000000000015</c:v>
                      </c:pt>
                      <c:pt idx="44">
                        <c:v>0.23600000000000015</c:v>
                      </c:pt>
                      <c:pt idx="45">
                        <c:v>0.24100000000000016</c:v>
                      </c:pt>
                      <c:pt idx="46">
                        <c:v>0.24600000000000016</c:v>
                      </c:pt>
                      <c:pt idx="47">
                        <c:v>0.25100000000000017</c:v>
                      </c:pt>
                      <c:pt idx="48">
                        <c:v>0.254</c:v>
                      </c:pt>
                      <c:pt idx="49">
                        <c:v>0.25600000000000017</c:v>
                      </c:pt>
                      <c:pt idx="50">
                        <c:v>0.26100000000000018</c:v>
                      </c:pt>
                      <c:pt idx="51">
                        <c:v>0.26600000000000018</c:v>
                      </c:pt>
                      <c:pt idx="52">
                        <c:v>0.27100000000000019</c:v>
                      </c:pt>
                      <c:pt idx="53">
                        <c:v>0.27600000000000019</c:v>
                      </c:pt>
                      <c:pt idx="54">
                        <c:v>0.28100000000000019</c:v>
                      </c:pt>
                      <c:pt idx="55">
                        <c:v>0.2860000000000002</c:v>
                      </c:pt>
                      <c:pt idx="56">
                        <c:v>0.2910000000000002</c:v>
                      </c:pt>
                      <c:pt idx="57">
                        <c:v>0.29600000000000021</c:v>
                      </c:pt>
                      <c:pt idx="58">
                        <c:v>0.30100000000000021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2AE2-4842-8466-A9260DC1F34D}"/>
                  </c:ext>
                </c:extLst>
              </c15:ser>
            </c15:filteredScatterSeries>
          </c:ext>
        </c:extLst>
      </c:scatterChart>
      <c:valAx>
        <c:axId val="5678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784384"/>
        <c:crosses val="autoZero"/>
        <c:crossBetween val="midCat"/>
      </c:valAx>
      <c:valAx>
        <c:axId val="5678438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67828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18</xdr:row>
      <xdr:rowOff>114300</xdr:rowOff>
    </xdr:from>
    <xdr:to>
      <xdr:col>7</xdr:col>
      <xdr:colOff>504825</xdr:colOff>
      <xdr:row>32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1737F1-F445-4094-AF5D-0FD974838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0.3294</cdr:x>
      <cdr:y>0.87408</cdr:y>
    </cdr:from>
    <cdr:to>
      <cdr:x>0.48127</cdr:x>
      <cdr:y>0.94674</cdr:y>
    </cdr:to>
    <cdr:sp macro="" textlink="">
      <cdr:nvSpPr>
        <cdr:cNvPr id="4" name="Rectangular Callout 3"/>
        <cdr:cNvSpPr/>
      </cdr:nvSpPr>
      <cdr:spPr>
        <a:xfrm xmlns:a="http://schemas.openxmlformats.org/drawingml/2006/main">
          <a:off x="1590719" y="2397773"/>
          <a:ext cx="733406" cy="199321"/>
        </a:xfrm>
        <a:prstGeom xmlns:a="http://schemas.openxmlformats.org/drawingml/2006/main" prst="wedgeRectCallout">
          <a:avLst>
            <a:gd name="adj1" fmla="val -86274"/>
            <a:gd name="adj2" fmla="val -398791"/>
          </a:avLst>
        </a:prstGeom>
        <a:solidFill xmlns:a="http://schemas.openxmlformats.org/drawingml/2006/main">
          <a:schemeClr val="bg1">
            <a:lumMod val="50000"/>
          </a:schemeClr>
        </a:solidFill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l-GR" b="1"/>
            <a:t>Β=</a:t>
          </a:r>
          <a:r>
            <a:rPr lang="en-US" b="1"/>
            <a:t>3,72</a:t>
          </a:r>
          <a:r>
            <a:rPr lang="el-GR" b="1"/>
            <a:t>%</a:t>
          </a:r>
          <a:endParaRPr lang="en-US" b="1"/>
        </a:p>
      </cdr:txBody>
    </cdr:sp>
  </cdr:relSizeAnchor>
  <cdr:relSizeAnchor xmlns:cdr="http://schemas.openxmlformats.org/drawingml/2006/chartDrawing">
    <cdr:from>
      <cdr:x>0.18145</cdr:x>
      <cdr:y>0.04212</cdr:y>
    </cdr:from>
    <cdr:to>
      <cdr:x>0.34714</cdr:x>
      <cdr:y>0.11133</cdr:y>
    </cdr:to>
    <cdr:sp macro="" textlink="">
      <cdr:nvSpPr>
        <cdr:cNvPr id="5" name="Rectangular Callout 4"/>
        <cdr:cNvSpPr/>
      </cdr:nvSpPr>
      <cdr:spPr>
        <a:xfrm xmlns:a="http://schemas.openxmlformats.org/drawingml/2006/main">
          <a:off x="876272" y="115547"/>
          <a:ext cx="800146" cy="189857"/>
        </a:xfrm>
        <a:prstGeom xmlns:a="http://schemas.openxmlformats.org/drawingml/2006/main" prst="wedgeRectCallout">
          <a:avLst>
            <a:gd name="adj1" fmla="val 1985"/>
            <a:gd name="adj2" fmla="val 187256"/>
          </a:avLst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l-GR" b="1"/>
            <a:t>Α=</a:t>
          </a:r>
          <a:r>
            <a:rPr lang="en-US" b="1"/>
            <a:t>8</a:t>
          </a:r>
          <a:r>
            <a:rPr lang="el-GR" b="1"/>
            <a:t>,</a:t>
          </a:r>
          <a:r>
            <a:rPr lang="en-US" b="1"/>
            <a:t>10</a:t>
          </a:r>
          <a:r>
            <a:rPr lang="el-GR" b="1"/>
            <a:t>%</a:t>
          </a:r>
          <a:endParaRPr lang="en-US" b="1"/>
        </a:p>
      </cdr:txBody>
    </cdr:sp>
  </cdr:relSizeAnchor>
  <cdr:relSizeAnchor xmlns:cdr="http://schemas.openxmlformats.org/drawingml/2006/chartDrawing">
    <cdr:from>
      <cdr:x>0.32742</cdr:x>
      <cdr:y>0.67238</cdr:y>
    </cdr:from>
    <cdr:to>
      <cdr:x>0.50887</cdr:x>
      <cdr:y>0.71528</cdr:y>
    </cdr:to>
    <cdr:sp macro="" textlink="">
      <cdr:nvSpPr>
        <cdr:cNvPr id="6" name="Right Arrow 3">
          <a:extLst xmlns:a="http://schemas.openxmlformats.org/drawingml/2006/main">
            <a:ext uri="{FF2B5EF4-FFF2-40B4-BE49-F238E27FC236}">
              <a16:creationId xmlns:a16="http://schemas.microsoft.com/office/drawing/2014/main" id="{78F531EE-4A06-4696-8D28-F204E7181B7C}"/>
            </a:ext>
          </a:extLst>
        </cdr:cNvPr>
        <cdr:cNvSpPr/>
      </cdr:nvSpPr>
      <cdr:spPr>
        <a:xfrm xmlns:a="http://schemas.openxmlformats.org/drawingml/2006/main" rot="10800000">
          <a:off x="1581150" y="1844475"/>
          <a:ext cx="876277" cy="117674"/>
        </a:xfrm>
        <a:prstGeom xmlns:a="http://schemas.openxmlformats.org/drawingml/2006/main" prst="rightArrow">
          <a:avLst/>
        </a:prstGeom>
        <a:solidFill xmlns:a="http://schemas.openxmlformats.org/drawingml/2006/main">
          <a:schemeClr val="accent6">
            <a:lumMod val="75000"/>
          </a:schemeClr>
        </a:solidFill>
        <a:ln xmlns:a="http://schemas.openxmlformats.org/drawingml/2006/main">
          <a:solidFill>
            <a:srgbClr val="00B050"/>
          </a:solidFill>
        </a:ln>
      </cdr:spPr>
      <cdr:style>
        <a:lnRef xmlns:a="http://schemas.openxmlformats.org/drawingml/2006/main" idx="2">
          <a:schemeClr val="dk1">
            <a:shade val="50000"/>
          </a:schemeClr>
        </a:lnRef>
        <a:fillRef xmlns:a="http://schemas.openxmlformats.org/drawingml/2006/main" idx="1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0.24859</cdr:x>
      <cdr:y>0.40578</cdr:y>
    </cdr:from>
    <cdr:to>
      <cdr:x>0.31214</cdr:x>
      <cdr:y>0.46399</cdr:y>
    </cdr:to>
    <cdr:sp macro="" textlink="">
      <cdr:nvSpPr>
        <cdr:cNvPr id="7" name="Right Arrow 3">
          <a:extLst xmlns:a="http://schemas.openxmlformats.org/drawingml/2006/main">
            <a:ext uri="{FF2B5EF4-FFF2-40B4-BE49-F238E27FC236}">
              <a16:creationId xmlns:a16="http://schemas.microsoft.com/office/drawing/2014/main" id="{CE312AA4-BBCA-495F-9036-D4E858A36316}"/>
            </a:ext>
          </a:extLst>
        </cdr:cNvPr>
        <cdr:cNvSpPr/>
      </cdr:nvSpPr>
      <cdr:spPr>
        <a:xfrm xmlns:a="http://schemas.openxmlformats.org/drawingml/2006/main" rot="1506830">
          <a:off x="1200482" y="1113133"/>
          <a:ext cx="306887" cy="159689"/>
        </a:xfrm>
        <a:prstGeom xmlns:a="http://schemas.openxmlformats.org/drawingml/2006/main" prst="rightArrow">
          <a:avLst/>
        </a:prstGeom>
        <a:solidFill xmlns:a="http://schemas.openxmlformats.org/drawingml/2006/main">
          <a:schemeClr val="accent2">
            <a:lumMod val="50000"/>
          </a:schemeClr>
        </a:solidFill>
        <a:ln xmlns:a="http://schemas.openxmlformats.org/drawingml/2006/main">
          <a:solidFill>
            <a:schemeClr val="accent2">
              <a:lumMod val="60000"/>
              <a:lumOff val="40000"/>
            </a:schemeClr>
          </a:solidFill>
        </a:ln>
      </cdr:spPr>
      <cdr:style>
        <a:lnRef xmlns:a="http://schemas.openxmlformats.org/drawingml/2006/main" idx="2">
          <a:schemeClr val="dk1">
            <a:shade val="50000"/>
          </a:schemeClr>
        </a:lnRef>
        <a:fillRef xmlns:a="http://schemas.openxmlformats.org/drawingml/2006/main" idx="1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9</xdr:row>
      <xdr:rowOff>171450</xdr:rowOff>
    </xdr:from>
    <xdr:to>
      <xdr:col>7</xdr:col>
      <xdr:colOff>666750</xdr:colOff>
      <xdr:row>29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4470FE-516E-4B0B-80B8-9F7BF339E1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1171575</xdr:colOff>
      <xdr:row>61</xdr:row>
      <xdr:rowOff>133350</xdr:rowOff>
    </xdr:from>
    <xdr:to>
      <xdr:col>16</xdr:col>
      <xdr:colOff>238125</xdr:colOff>
      <xdr:row>75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8DED9E-F615-40B3-B07A-FA7420C40C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0.31722</cdr:x>
      <cdr:y>0.24213</cdr:y>
    </cdr:from>
    <cdr:to>
      <cdr:x>0.47018</cdr:x>
      <cdr:y>0.33681</cdr:y>
    </cdr:to>
    <cdr:sp macro="" textlink="">
      <cdr:nvSpPr>
        <cdr:cNvPr id="4" name="Rectangular Callout 3"/>
        <cdr:cNvSpPr/>
      </cdr:nvSpPr>
      <cdr:spPr>
        <a:xfrm xmlns:a="http://schemas.openxmlformats.org/drawingml/2006/main">
          <a:off x="1722270" y="664223"/>
          <a:ext cx="830430" cy="259702"/>
        </a:xfrm>
        <a:prstGeom xmlns:a="http://schemas.openxmlformats.org/drawingml/2006/main" prst="wedgeRectCallout">
          <a:avLst>
            <a:gd name="adj1" fmla="val -150434"/>
            <a:gd name="adj2" fmla="val 92295"/>
          </a:avLst>
        </a:prstGeom>
        <a:solidFill xmlns:a="http://schemas.openxmlformats.org/drawingml/2006/main">
          <a:srgbClr val="00B050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l-GR" b="1"/>
            <a:t>Β=</a:t>
          </a:r>
          <a:r>
            <a:rPr lang="en-US" b="1"/>
            <a:t>25</a:t>
          </a:r>
          <a:r>
            <a:rPr lang="el-GR" b="1"/>
            <a:t>,</a:t>
          </a:r>
          <a:r>
            <a:rPr lang="en-US" b="1"/>
            <a:t>4</a:t>
          </a:r>
          <a:r>
            <a:rPr lang="el-GR" b="1"/>
            <a:t>0%</a:t>
          </a:r>
          <a:endParaRPr lang="en-US" b="1"/>
        </a:p>
      </cdr:txBody>
    </cdr:sp>
  </cdr:relSizeAnchor>
  <cdr:relSizeAnchor xmlns:cdr="http://schemas.openxmlformats.org/drawingml/2006/chartDrawing">
    <cdr:from>
      <cdr:x>0.61436</cdr:x>
      <cdr:y>0.77823</cdr:y>
    </cdr:from>
    <cdr:to>
      <cdr:x>0.78005</cdr:x>
      <cdr:y>0.84744</cdr:y>
    </cdr:to>
    <cdr:sp macro="" textlink="">
      <cdr:nvSpPr>
        <cdr:cNvPr id="5" name="Rectangular Callout 4"/>
        <cdr:cNvSpPr/>
      </cdr:nvSpPr>
      <cdr:spPr>
        <a:xfrm xmlns:a="http://schemas.openxmlformats.org/drawingml/2006/main">
          <a:off x="3335523" y="2134847"/>
          <a:ext cx="899572" cy="189857"/>
        </a:xfrm>
        <a:prstGeom xmlns:a="http://schemas.openxmlformats.org/drawingml/2006/main" prst="wedgeRectCallout">
          <a:avLst>
            <a:gd name="adj1" fmla="val -169033"/>
            <a:gd name="adj2" fmla="val 71866"/>
          </a:avLst>
        </a:prstGeom>
        <a:solidFill xmlns:a="http://schemas.openxmlformats.org/drawingml/2006/main">
          <a:srgbClr val="92D050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l-GR" b="1"/>
            <a:t>Α=3,7</a:t>
          </a:r>
          <a:r>
            <a:rPr lang="en-US" b="1"/>
            <a:t>7</a:t>
          </a:r>
          <a:r>
            <a:rPr lang="el-GR" b="1"/>
            <a:t>%</a:t>
          </a:r>
          <a:endParaRPr lang="en-US" b="1"/>
        </a:p>
      </cdr:txBody>
    </cdr:sp>
  </cdr:relSizeAnchor>
  <cdr:relSizeAnchor xmlns:cdr="http://schemas.openxmlformats.org/drawingml/2006/chartDrawing">
    <cdr:from>
      <cdr:x>0.15088</cdr:x>
      <cdr:y>0.63419</cdr:y>
    </cdr:from>
    <cdr:to>
      <cdr:x>0.59551</cdr:x>
      <cdr:y>0.67014</cdr:y>
    </cdr:to>
    <cdr:sp macro="" textlink="">
      <cdr:nvSpPr>
        <cdr:cNvPr id="6" name="Right Arrow 3">
          <a:extLst xmlns:a="http://schemas.openxmlformats.org/drawingml/2006/main">
            <a:ext uri="{FF2B5EF4-FFF2-40B4-BE49-F238E27FC236}">
              <a16:creationId xmlns:a16="http://schemas.microsoft.com/office/drawing/2014/main" id="{78F531EE-4A06-4696-8D28-F204E7181B7C}"/>
            </a:ext>
          </a:extLst>
        </cdr:cNvPr>
        <cdr:cNvSpPr/>
      </cdr:nvSpPr>
      <cdr:spPr>
        <a:xfrm xmlns:a="http://schemas.openxmlformats.org/drawingml/2006/main" rot="10800000">
          <a:off x="819150" y="1739701"/>
          <a:ext cx="2414026" cy="98624"/>
        </a:xfrm>
        <a:prstGeom xmlns:a="http://schemas.openxmlformats.org/drawingml/2006/main" prst="rightArrow">
          <a:avLst/>
        </a:prstGeom>
      </cdr:spPr>
      <cdr:style>
        <a:lnRef xmlns:a="http://schemas.openxmlformats.org/drawingml/2006/main" idx="2">
          <a:schemeClr val="dk1">
            <a:shade val="50000"/>
          </a:schemeClr>
        </a:lnRef>
        <a:fillRef xmlns:a="http://schemas.openxmlformats.org/drawingml/2006/main" idx="1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LIAS/ELIAS%20TUTORING/EAP-TUTORS/&#932;&#929;&#913;%2061/2020%20-%202021/1st%20Project/&#928;&#929;&#927;&#932;&#933;&#928;&#917;&#931;%20&#913;&#928;&#913;&#925;&#932;&#919;&#931;&#917;&#921;&#931;_&#932;&#929;&#913;61_&#915;&#917;1_2020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ΘΕΜΑ1-Data"/>
      <sheetName val="ΘΕΜΑ1-Germany"/>
      <sheetName val="ΘΕΜΑ1-Norway"/>
      <sheetName val="ΘΕΜΑ1-Mexico"/>
      <sheetName val="ΘΕΜΑ1-Malaysia"/>
      <sheetName val="ΘΕΜΑ1-Singapore"/>
      <sheetName val="ΘΕΜΑ1-Argentina"/>
      <sheetName val="ΘΕΜΑ1-Series - Metadata"/>
      <sheetName val="ΘΕΜΑ2-Α"/>
      <sheetName val="ΘΕΜΑ2-Β"/>
      <sheetName val="ΘΕΜΑ2-Γ"/>
      <sheetName val="ΘΕΜΑ2-Γ νέο"/>
      <sheetName val="ΘΕΜΑ3-Α"/>
      <sheetName val="ΘΕΜΑ4-Α"/>
      <sheetName val="ΘΕΜΑ4-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C2" t="str">
            <v>S</v>
          </cell>
          <cell r="D2" t="str">
            <v>I'</v>
          </cell>
          <cell r="E2" t="str">
            <v>S'</v>
          </cell>
          <cell r="F2" t="str">
            <v>I</v>
          </cell>
        </row>
        <row r="3">
          <cell r="B3">
            <v>0.02</v>
          </cell>
          <cell r="C3">
            <v>83</v>
          </cell>
          <cell r="D3">
            <v>408</v>
          </cell>
          <cell r="F3">
            <v>204</v>
          </cell>
        </row>
        <row r="4">
          <cell r="B4">
            <v>2.5000000000000001E-2</v>
          </cell>
          <cell r="C4">
            <v>93</v>
          </cell>
          <cell r="D4">
            <v>328</v>
          </cell>
          <cell r="F4">
            <v>164</v>
          </cell>
        </row>
        <row r="5">
          <cell r="B5">
            <v>3.0000000000000002E-2</v>
          </cell>
          <cell r="C5">
            <v>101</v>
          </cell>
          <cell r="D5">
            <v>275</v>
          </cell>
          <cell r="F5">
            <v>137</v>
          </cell>
        </row>
        <row r="6">
          <cell r="B6">
            <v>3.5000000000000003E-2</v>
          </cell>
          <cell r="C6">
            <v>108</v>
          </cell>
          <cell r="D6">
            <v>237</v>
          </cell>
          <cell r="F6">
            <v>118</v>
          </cell>
        </row>
        <row r="7">
          <cell r="B7">
            <v>3.7229999999999999E-2</v>
          </cell>
          <cell r="C7">
            <v>112</v>
          </cell>
          <cell r="D7">
            <v>223</v>
          </cell>
          <cell r="F7">
            <v>112</v>
          </cell>
        </row>
        <row r="8">
          <cell r="B8">
            <v>0.04</v>
          </cell>
          <cell r="C8">
            <v>115</v>
          </cell>
          <cell r="D8">
            <v>208</v>
          </cell>
          <cell r="F8">
            <v>104</v>
          </cell>
        </row>
        <row r="9">
          <cell r="B9">
            <v>4.4999999999999998E-2</v>
          </cell>
          <cell r="C9">
            <v>122</v>
          </cell>
          <cell r="D9">
            <v>186</v>
          </cell>
          <cell r="E9">
            <v>30</v>
          </cell>
          <cell r="F9">
            <v>93</v>
          </cell>
        </row>
        <row r="10">
          <cell r="B10">
            <v>4.9999999999999996E-2</v>
          </cell>
          <cell r="C10">
            <v>128</v>
          </cell>
          <cell r="D10">
            <v>168</v>
          </cell>
          <cell r="E10">
            <v>47</v>
          </cell>
          <cell r="F10">
            <v>84</v>
          </cell>
        </row>
        <row r="11">
          <cell r="B11">
            <v>5.4999999999999993E-2</v>
          </cell>
          <cell r="C11">
            <v>133</v>
          </cell>
          <cell r="D11">
            <v>154</v>
          </cell>
          <cell r="E11">
            <v>57</v>
          </cell>
          <cell r="F11">
            <v>77</v>
          </cell>
        </row>
        <row r="12">
          <cell r="B12">
            <v>6.0999999999999999E-2</v>
          </cell>
          <cell r="C12">
            <v>139</v>
          </cell>
          <cell r="D12">
            <v>139</v>
          </cell>
          <cell r="E12">
            <v>65</v>
          </cell>
          <cell r="F12">
            <v>70</v>
          </cell>
        </row>
        <row r="13">
          <cell r="B13">
            <v>6.6000000000000003E-2</v>
          </cell>
          <cell r="C13">
            <v>144</v>
          </cell>
          <cell r="D13">
            <v>129</v>
          </cell>
          <cell r="E13">
            <v>58</v>
          </cell>
          <cell r="F13">
            <v>65</v>
          </cell>
        </row>
        <row r="14">
          <cell r="B14">
            <v>7.1000000000000008E-2</v>
          </cell>
          <cell r="C14">
            <v>149</v>
          </cell>
          <cell r="D14">
            <v>121</v>
          </cell>
          <cell r="E14">
            <v>60</v>
          </cell>
          <cell r="F14">
            <v>60</v>
          </cell>
        </row>
        <row r="15">
          <cell r="B15">
            <v>7.6000000000000012E-2</v>
          </cell>
          <cell r="C15">
            <v>153</v>
          </cell>
          <cell r="D15">
            <v>114</v>
          </cell>
          <cell r="E15">
            <v>61</v>
          </cell>
          <cell r="F15">
            <v>57</v>
          </cell>
        </row>
        <row r="16">
          <cell r="B16">
            <v>8.1000000000000016E-2</v>
          </cell>
          <cell r="C16">
            <v>157</v>
          </cell>
          <cell r="D16">
            <v>107</v>
          </cell>
          <cell r="E16">
            <v>63</v>
          </cell>
          <cell r="F16">
            <v>54</v>
          </cell>
        </row>
        <row r="17">
          <cell r="B17">
            <v>8.6000000000000021E-2</v>
          </cell>
          <cell r="C17">
            <v>161</v>
          </cell>
          <cell r="D17">
            <v>101</v>
          </cell>
          <cell r="E17">
            <v>65</v>
          </cell>
          <cell r="F17">
            <v>51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7"/>
  <sheetViews>
    <sheetView showGridLines="0" topLeftCell="L1" workbookViewId="0">
      <selection activeCell="O1" sqref="O1:P65536"/>
    </sheetView>
  </sheetViews>
  <sheetFormatPr defaultRowHeight="15.75" x14ac:dyDescent="0.25"/>
  <cols>
    <col min="1" max="1" width="16.42578125" style="2" customWidth="1"/>
    <col min="2" max="2" width="16.42578125" style="3" customWidth="1"/>
    <col min="3" max="14" width="16.42578125" style="4" customWidth="1"/>
    <col min="15" max="15" width="18" style="5" bestFit="1" customWidth="1"/>
    <col min="16" max="16" width="20.140625" style="5" bestFit="1" customWidth="1"/>
    <col min="17" max="256" width="16.42578125" style="5" customWidth="1"/>
    <col min="257" max="16384" width="9.140625" style="5"/>
  </cols>
  <sheetData>
    <row r="1" spans="1:16" x14ac:dyDescent="0.25">
      <c r="C1" s="40" t="s">
        <v>81</v>
      </c>
      <c r="D1" s="41"/>
      <c r="E1" s="41"/>
      <c r="F1" s="42"/>
      <c r="G1" s="40" t="s">
        <v>82</v>
      </c>
      <c r="H1" s="41"/>
      <c r="I1" s="41"/>
      <c r="J1" s="42"/>
      <c r="K1" s="43" t="s">
        <v>84</v>
      </c>
      <c r="L1" s="44"/>
      <c r="M1" s="44"/>
      <c r="N1" s="45"/>
    </row>
    <row r="2" spans="1:16" ht="47.25" x14ac:dyDescent="0.25">
      <c r="B2" s="6" t="s">
        <v>75</v>
      </c>
      <c r="C2" s="10" t="s">
        <v>76</v>
      </c>
      <c r="D2" s="8" t="s">
        <v>77</v>
      </c>
      <c r="E2" s="8" t="s">
        <v>78</v>
      </c>
      <c r="F2" s="11" t="s">
        <v>79</v>
      </c>
      <c r="G2" s="10" t="s">
        <v>80</v>
      </c>
      <c r="H2" s="8" t="s">
        <v>77</v>
      </c>
      <c r="I2" s="8" t="s">
        <v>78</v>
      </c>
      <c r="J2" s="11" t="s">
        <v>79</v>
      </c>
      <c r="K2" s="10" t="s">
        <v>83</v>
      </c>
      <c r="L2" s="8" t="s">
        <v>77</v>
      </c>
      <c r="M2" s="8" t="s">
        <v>78</v>
      </c>
      <c r="N2" s="11" t="s">
        <v>79</v>
      </c>
      <c r="O2" s="8" t="s">
        <v>89</v>
      </c>
      <c r="P2" s="8" t="s">
        <v>90</v>
      </c>
    </row>
    <row r="3" spans="1:16" x14ac:dyDescent="0.25">
      <c r="A3" s="7" t="s">
        <v>0</v>
      </c>
      <c r="B3" s="3">
        <v>9.8000000000000004E-2</v>
      </c>
      <c r="C3" s="10">
        <v>88124202.969999999</v>
      </c>
      <c r="D3" s="1">
        <v>8796653.4399999995</v>
      </c>
      <c r="E3" s="1">
        <v>17600926.169999998</v>
      </c>
      <c r="F3" s="12">
        <v>61726623.359999999</v>
      </c>
      <c r="G3" s="10">
        <v>7145431.1600000011</v>
      </c>
      <c r="H3" s="1">
        <v>776847.59000000043</v>
      </c>
      <c r="I3" s="1">
        <v>1222421.1100000003</v>
      </c>
      <c r="J3" s="12">
        <v>5146162.46</v>
      </c>
      <c r="K3" s="13">
        <f>G3/C3</f>
        <v>8.1083640125885856E-2</v>
      </c>
      <c r="L3" s="9">
        <f>H3/D3</f>
        <v>8.8311719371315878E-2</v>
      </c>
      <c r="M3" s="9">
        <f t="shared" ref="M3:N3" si="0">I3/E3</f>
        <v>6.9452090088507001E-2</v>
      </c>
      <c r="N3" s="14">
        <f t="shared" si="0"/>
        <v>8.3370224708173638E-2</v>
      </c>
      <c r="O3" s="15">
        <v>0.10198941888982914</v>
      </c>
      <c r="P3" s="15">
        <v>0.4476707804545928</v>
      </c>
    </row>
    <row r="4" spans="1:16" x14ac:dyDescent="0.25">
      <c r="A4" s="7" t="s">
        <v>1</v>
      </c>
      <c r="B4" s="3">
        <v>9.6999999999999989E-2</v>
      </c>
      <c r="C4" s="10">
        <v>84961420.449000001</v>
      </c>
      <c r="D4" s="1">
        <v>9144820.6500000004</v>
      </c>
      <c r="E4" s="1">
        <v>18169860.699999999</v>
      </c>
      <c r="F4" s="12">
        <v>57646739.099000007</v>
      </c>
      <c r="G4" s="10">
        <v>7794723.7670000019</v>
      </c>
      <c r="H4" s="1">
        <v>826204.77000000025</v>
      </c>
      <c r="I4" s="1">
        <v>1240356.1999999997</v>
      </c>
      <c r="J4" s="12">
        <v>5728162.7970000021</v>
      </c>
      <c r="K4" s="13">
        <f t="shared" ref="K4:K67" si="1">G4/C4</f>
        <v>9.174427317489306E-2</v>
      </c>
      <c r="L4" s="9">
        <f t="shared" ref="L4:L67" si="2">H4/D4</f>
        <v>9.0346743979063185E-2</v>
      </c>
      <c r="M4" s="9">
        <f t="shared" ref="M4:M67" si="3">I4/E4</f>
        <v>6.8264485924209625E-2</v>
      </c>
      <c r="N4" s="14">
        <f t="shared" ref="N4:N67" si="4">J4/F4</f>
        <v>9.936664044713274E-2</v>
      </c>
      <c r="O4" s="15">
        <v>8.6627831309320905E-2</v>
      </c>
      <c r="P4" s="15">
        <v>0.4432644107205001</v>
      </c>
    </row>
    <row r="5" spans="1:16" x14ac:dyDescent="0.25">
      <c r="A5" s="7" t="s">
        <v>2</v>
      </c>
      <c r="B5" s="3">
        <v>9.6999999999999989E-2</v>
      </c>
      <c r="C5" s="10">
        <v>86136551.799999997</v>
      </c>
      <c r="D5" s="1">
        <v>9767684.5899999999</v>
      </c>
      <c r="E5" s="1">
        <v>19383514.75</v>
      </c>
      <c r="F5" s="12">
        <v>56985352.460000001</v>
      </c>
      <c r="G5" s="10">
        <v>7929290.6000000006</v>
      </c>
      <c r="H5" s="1">
        <v>891973.48</v>
      </c>
      <c r="I5" s="1">
        <v>1194308.94</v>
      </c>
      <c r="J5" s="12">
        <v>5843008.1799999997</v>
      </c>
      <c r="K5" s="13">
        <f t="shared" si="1"/>
        <v>9.205488766732825E-2</v>
      </c>
      <c r="L5" s="9">
        <f t="shared" si="2"/>
        <v>9.1318825027702902E-2</v>
      </c>
      <c r="M5" s="9">
        <f t="shared" si="3"/>
        <v>6.1614673881577639E-2</v>
      </c>
      <c r="N5" s="14">
        <f t="shared" si="4"/>
        <v>0.10253526437519905</v>
      </c>
      <c r="O5" s="15">
        <v>8.6894988106744217E-2</v>
      </c>
      <c r="P5" s="15">
        <v>0.46564133195745533</v>
      </c>
    </row>
    <row r="6" spans="1:16" x14ac:dyDescent="0.25">
      <c r="A6" s="7" t="s">
        <v>3</v>
      </c>
      <c r="B6" s="3">
        <v>9.9000000000000005E-2</v>
      </c>
      <c r="C6" s="10">
        <v>90670924.63000001</v>
      </c>
      <c r="D6" s="1">
        <v>10385102.380000001</v>
      </c>
      <c r="E6" s="1">
        <v>19622570.300000001</v>
      </c>
      <c r="F6" s="12">
        <v>60663251.95000001</v>
      </c>
      <c r="G6" s="10">
        <v>8183468.0099999998</v>
      </c>
      <c r="H6" s="1">
        <v>920033.97</v>
      </c>
      <c r="I6" s="1">
        <v>1034053.39</v>
      </c>
      <c r="J6" s="12">
        <v>6229380.6499999994</v>
      </c>
      <c r="K6" s="13">
        <f t="shared" si="1"/>
        <v>9.0254599734084562E-2</v>
      </c>
      <c r="L6" s="9">
        <f t="shared" si="2"/>
        <v>8.8591709194108095E-2</v>
      </c>
      <c r="M6" s="9">
        <f t="shared" si="3"/>
        <v>5.2697142840660377E-2</v>
      </c>
      <c r="N6" s="14">
        <f t="shared" si="4"/>
        <v>0.10268787857160036</v>
      </c>
      <c r="O6" s="15">
        <v>8.5810040616893957E-2</v>
      </c>
      <c r="P6" s="15">
        <v>0.47717486562775141</v>
      </c>
    </row>
    <row r="7" spans="1:16" x14ac:dyDescent="0.25">
      <c r="A7" s="7" t="s">
        <v>4</v>
      </c>
      <c r="B7" s="3">
        <v>0.114</v>
      </c>
      <c r="C7" s="10">
        <v>100473203.37</v>
      </c>
      <c r="D7" s="1">
        <v>11590903.060000001</v>
      </c>
      <c r="E7" s="1">
        <v>20410500.940000001</v>
      </c>
      <c r="F7" s="12">
        <v>68471799.370000005</v>
      </c>
      <c r="G7" s="10">
        <v>8010717.1200000001</v>
      </c>
      <c r="H7" s="1">
        <v>952319.16999999993</v>
      </c>
      <c r="I7" s="1">
        <v>1008283.28</v>
      </c>
      <c r="J7" s="12">
        <v>6050114.6700000009</v>
      </c>
      <c r="K7" s="13">
        <f t="shared" si="1"/>
        <v>7.9729886689289098E-2</v>
      </c>
      <c r="L7" s="9">
        <f t="shared" si="2"/>
        <v>8.2160912318077817E-2</v>
      </c>
      <c r="M7" s="9">
        <f t="shared" si="3"/>
        <v>4.9400222119193121E-2</v>
      </c>
      <c r="N7" s="14">
        <f t="shared" si="4"/>
        <v>8.8359218330266012E-2</v>
      </c>
      <c r="O7" s="15">
        <v>8.072112896467426E-2</v>
      </c>
      <c r="P7" s="15">
        <v>0.4803153102337388</v>
      </c>
    </row>
    <row r="8" spans="1:16" x14ac:dyDescent="0.25">
      <c r="A8" s="7" t="s">
        <v>5</v>
      </c>
      <c r="B8" s="3">
        <v>0.107</v>
      </c>
      <c r="C8" s="10">
        <v>98960926.870000005</v>
      </c>
      <c r="D8" s="1">
        <v>12537358.67</v>
      </c>
      <c r="E8" s="1">
        <v>21694662</v>
      </c>
      <c r="F8" s="12">
        <v>64728906.199999996</v>
      </c>
      <c r="G8" s="10">
        <v>8135810.7399999993</v>
      </c>
      <c r="H8" s="1">
        <v>990529.05</v>
      </c>
      <c r="I8" s="1">
        <v>999129.39</v>
      </c>
      <c r="J8" s="12">
        <v>6146152.2999999998</v>
      </c>
      <c r="K8" s="13">
        <f t="shared" si="1"/>
        <v>8.2212353878694008E-2</v>
      </c>
      <c r="L8" s="9">
        <f t="shared" si="2"/>
        <v>7.9006198679645812E-2</v>
      </c>
      <c r="M8" s="9">
        <f t="shared" si="3"/>
        <v>4.6054157930646718E-2</v>
      </c>
      <c r="N8" s="14">
        <f t="shared" si="4"/>
        <v>9.4952203904227261E-2</v>
      </c>
      <c r="O8" s="15">
        <v>8.4084566675241265E-2</v>
      </c>
      <c r="P8" s="15">
        <v>0.48799005416989816</v>
      </c>
    </row>
    <row r="9" spans="1:16" x14ac:dyDescent="0.25">
      <c r="A9" s="7" t="s">
        <v>6</v>
      </c>
      <c r="B9" s="3">
        <v>0.106</v>
      </c>
      <c r="C9" s="10">
        <v>103668292.75</v>
      </c>
      <c r="D9" s="1">
        <v>13627913.809999999</v>
      </c>
      <c r="E9" s="1">
        <v>22225368.109999999</v>
      </c>
      <c r="F9" s="12">
        <v>67815010.830000013</v>
      </c>
      <c r="G9" s="10">
        <v>8529999.9900000002</v>
      </c>
      <c r="H9" s="1">
        <v>1158625.6000000001</v>
      </c>
      <c r="I9" s="1">
        <v>1040067</v>
      </c>
      <c r="J9" s="12">
        <v>6331307.3900000006</v>
      </c>
      <c r="K9" s="13">
        <f t="shared" si="1"/>
        <v>8.2281667458056984E-2</v>
      </c>
      <c r="L9" s="9">
        <f t="shared" si="2"/>
        <v>8.5018559418083103E-2</v>
      </c>
      <c r="M9" s="9">
        <f t="shared" si="3"/>
        <v>4.679639027135106E-2</v>
      </c>
      <c r="N9" s="14">
        <f t="shared" si="4"/>
        <v>9.336144479680826E-2</v>
      </c>
      <c r="O9" s="15">
        <v>8.2760351065337745E-2</v>
      </c>
      <c r="P9" s="15">
        <v>0.48581758582855283</v>
      </c>
    </row>
    <row r="10" spans="1:16" x14ac:dyDescent="0.25">
      <c r="A10" s="7" t="s">
        <v>7</v>
      </c>
      <c r="B10" s="3">
        <v>0.10400000000000001</v>
      </c>
      <c r="C10" s="10">
        <v>101422246.91999999</v>
      </c>
      <c r="D10" s="1">
        <v>14690332.969999999</v>
      </c>
      <c r="E10" s="1">
        <v>23757892.780000001</v>
      </c>
      <c r="F10" s="12">
        <v>62974021.169999994</v>
      </c>
      <c r="G10" s="10">
        <v>8729414.0199999996</v>
      </c>
      <c r="H10" s="1">
        <v>1157815.0099999998</v>
      </c>
      <c r="I10" s="1">
        <v>1142859.44</v>
      </c>
      <c r="J10" s="12">
        <v>6428739.5699999984</v>
      </c>
      <c r="K10" s="13">
        <f t="shared" si="1"/>
        <v>8.6070012103809948E-2</v>
      </c>
      <c r="L10" s="9">
        <f t="shared" si="2"/>
        <v>7.8814756096028768E-2</v>
      </c>
      <c r="M10" s="9">
        <f t="shared" si="3"/>
        <v>4.8104411051222866E-2</v>
      </c>
      <c r="N10" s="14">
        <f t="shared" si="4"/>
        <v>0.10208558149153998</v>
      </c>
      <c r="O10" s="15">
        <v>8.3157159537236236E-2</v>
      </c>
      <c r="P10" s="15">
        <v>0.49672891921511703</v>
      </c>
    </row>
    <row r="11" spans="1:16" x14ac:dyDescent="0.25">
      <c r="A11" s="7" t="s">
        <v>8</v>
      </c>
      <c r="B11" s="3">
        <v>0.10199999999999999</v>
      </c>
      <c r="C11" s="10">
        <v>113963038.94599998</v>
      </c>
      <c r="D11" s="1">
        <v>15973509.377</v>
      </c>
      <c r="E11" s="1">
        <v>25560359.601</v>
      </c>
      <c r="F11" s="12">
        <v>72429169.96799998</v>
      </c>
      <c r="G11" s="10">
        <v>9025195.2510000002</v>
      </c>
      <c r="H11" s="1">
        <v>1179963.0219999999</v>
      </c>
      <c r="I11" s="1">
        <v>1216112.4279999998</v>
      </c>
      <c r="J11" s="12">
        <v>6629119.800999999</v>
      </c>
      <c r="K11" s="13">
        <f t="shared" si="1"/>
        <v>7.9194055673405483E-2</v>
      </c>
      <c r="L11" s="9">
        <f t="shared" si="2"/>
        <v>7.3869992758072919E-2</v>
      </c>
      <c r="M11" s="9">
        <f t="shared" si="3"/>
        <v>4.757806411895793E-2</v>
      </c>
      <c r="N11" s="14">
        <f t="shared" si="4"/>
        <v>9.1525552535377919E-2</v>
      </c>
      <c r="O11" s="15">
        <v>8.4233604559478606E-2</v>
      </c>
      <c r="P11" s="15">
        <v>0.51884324868106235</v>
      </c>
    </row>
    <row r="12" spans="1:16" x14ac:dyDescent="0.25">
      <c r="A12" s="7" t="s">
        <v>9</v>
      </c>
      <c r="B12" s="3">
        <v>0.1</v>
      </c>
      <c r="C12" s="10">
        <v>114876968.758</v>
      </c>
      <c r="D12" s="1">
        <v>17662484.699999999</v>
      </c>
      <c r="E12" s="1">
        <v>27208179.600000001</v>
      </c>
      <c r="F12" s="12">
        <v>70006304.458000004</v>
      </c>
      <c r="G12" s="10">
        <v>9495916.6549999993</v>
      </c>
      <c r="H12" s="1">
        <v>1445341.9</v>
      </c>
      <c r="I12" s="1">
        <v>1288234.3</v>
      </c>
      <c r="J12" s="12">
        <v>6762340.4550000001</v>
      </c>
      <c r="K12" s="13">
        <f t="shared" si="1"/>
        <v>8.266162275750949E-2</v>
      </c>
      <c r="L12" s="9">
        <f t="shared" si="2"/>
        <v>8.1831176335003419E-2</v>
      </c>
      <c r="M12" s="9">
        <f t="shared" si="3"/>
        <v>4.7347316834089111E-2</v>
      </c>
      <c r="N12" s="14">
        <f t="shared" si="4"/>
        <v>9.6596163836316182E-2</v>
      </c>
      <c r="O12" s="15">
        <v>8.3771980396161308E-2</v>
      </c>
      <c r="P12" s="15">
        <v>0.50593955399368284</v>
      </c>
    </row>
    <row r="13" spans="1:16" x14ac:dyDescent="0.25">
      <c r="A13" s="7" t="s">
        <v>10</v>
      </c>
      <c r="B13" s="3">
        <v>0.10199999999999999</v>
      </c>
      <c r="C13" s="10">
        <v>119512626.852</v>
      </c>
      <c r="D13" s="1">
        <v>18568525.101</v>
      </c>
      <c r="E13" s="1">
        <v>28048491.228</v>
      </c>
      <c r="F13" s="12">
        <v>72895610.523000002</v>
      </c>
      <c r="G13" s="10">
        <v>10420269.313999999</v>
      </c>
      <c r="H13" s="1">
        <v>1604570.0859999999</v>
      </c>
      <c r="I13" s="1">
        <v>1524353.9820000001</v>
      </c>
      <c r="J13" s="12">
        <v>7291345.2460000003</v>
      </c>
      <c r="K13" s="13">
        <f t="shared" si="1"/>
        <v>8.7189693578604663E-2</v>
      </c>
      <c r="L13" s="9">
        <f t="shared" si="2"/>
        <v>8.6413437646352773E-2</v>
      </c>
      <c r="M13" s="9">
        <f t="shared" si="3"/>
        <v>5.434709373879909E-2</v>
      </c>
      <c r="N13" s="14">
        <f t="shared" si="4"/>
        <v>0.10002447601010814</v>
      </c>
      <c r="O13" s="15">
        <v>8.56383766275228E-2</v>
      </c>
      <c r="P13" s="15">
        <v>0.50596069000913957</v>
      </c>
    </row>
    <row r="14" spans="1:16" x14ac:dyDescent="0.25">
      <c r="A14" s="7" t="s">
        <v>11</v>
      </c>
      <c r="B14" s="3">
        <v>0.1</v>
      </c>
      <c r="C14" s="10">
        <v>129575962.60999998</v>
      </c>
      <c r="D14" s="1">
        <v>18801890</v>
      </c>
      <c r="E14" s="1">
        <v>30422315.649999999</v>
      </c>
      <c r="F14" s="12">
        <v>80351756.959999993</v>
      </c>
      <c r="G14" s="10">
        <v>10684909</v>
      </c>
      <c r="H14" s="1">
        <v>1689133</v>
      </c>
      <c r="I14" s="1">
        <v>1458492</v>
      </c>
      <c r="J14" s="12">
        <v>7537284</v>
      </c>
      <c r="K14" s="13">
        <f t="shared" si="1"/>
        <v>8.246057976169259E-2</v>
      </c>
      <c r="L14" s="9">
        <f t="shared" si="2"/>
        <v>8.9838468366743987E-2</v>
      </c>
      <c r="M14" s="9">
        <f t="shared" si="3"/>
        <v>4.7941518219044583E-2</v>
      </c>
      <c r="N14" s="14">
        <f t="shared" si="4"/>
        <v>9.3803599139122049E-2</v>
      </c>
      <c r="O14" s="15">
        <v>8.2483881156196051E-2</v>
      </c>
      <c r="P14" s="15">
        <v>0.51782528454226673</v>
      </c>
    </row>
    <row r="15" spans="1:16" x14ac:dyDescent="0.25">
      <c r="A15" s="7" t="s">
        <v>12</v>
      </c>
      <c r="B15" s="3">
        <v>9.4E-2</v>
      </c>
      <c r="C15" s="10">
        <v>139151564.69</v>
      </c>
      <c r="D15" s="1">
        <v>19406636.43</v>
      </c>
      <c r="E15" s="1">
        <v>35950897</v>
      </c>
      <c r="F15" s="12">
        <v>83794031.260000005</v>
      </c>
      <c r="G15" s="10">
        <v>10018372.600000009</v>
      </c>
      <c r="H15" s="1">
        <v>1545691.6099999994</v>
      </c>
      <c r="I15" s="1">
        <v>1381300</v>
      </c>
      <c r="J15" s="12">
        <v>7091380.9900000095</v>
      </c>
      <c r="K15" s="13">
        <f t="shared" si="1"/>
        <v>7.199611892484864E-2</v>
      </c>
      <c r="L15" s="9">
        <f t="shared" si="2"/>
        <v>7.9647579093643048E-2</v>
      </c>
      <c r="M15" s="9">
        <f t="shared" si="3"/>
        <v>3.8421850781636964E-2</v>
      </c>
      <c r="N15" s="14">
        <f t="shared" si="4"/>
        <v>8.4628712610765128E-2</v>
      </c>
      <c r="O15" s="15">
        <v>8.5978157071377556E-2</v>
      </c>
      <c r="P15" s="15">
        <v>0.53449430493847949</v>
      </c>
    </row>
    <row r="16" spans="1:16" x14ac:dyDescent="0.25">
      <c r="A16" s="7" t="s">
        <v>13</v>
      </c>
      <c r="B16" s="3">
        <v>9.0999999999999998E-2</v>
      </c>
      <c r="C16" s="10">
        <v>143301561</v>
      </c>
      <c r="D16" s="1">
        <v>20223870</v>
      </c>
      <c r="E16" s="1">
        <v>37901870</v>
      </c>
      <c r="F16" s="12">
        <v>85175821</v>
      </c>
      <c r="G16" s="10">
        <v>10446487</v>
      </c>
      <c r="H16" s="1">
        <v>1698175</v>
      </c>
      <c r="I16" s="1">
        <v>1435839</v>
      </c>
      <c r="J16" s="12">
        <v>7312473</v>
      </c>
      <c r="K16" s="13">
        <f t="shared" si="1"/>
        <v>7.289862669395486E-2</v>
      </c>
      <c r="L16" s="9">
        <f t="shared" si="2"/>
        <v>8.396884473644263E-2</v>
      </c>
      <c r="M16" s="9">
        <f t="shared" si="3"/>
        <v>3.7883064872524762E-2</v>
      </c>
      <c r="N16" s="14">
        <f t="shared" si="4"/>
        <v>8.5851511780555653E-2</v>
      </c>
      <c r="O16" s="15">
        <v>8.7776136575101277E-2</v>
      </c>
      <c r="P16" s="15">
        <v>0.53924899447511765</v>
      </c>
    </row>
    <row r="17" spans="1:16" x14ac:dyDescent="0.25">
      <c r="A17" s="7" t="s">
        <v>14</v>
      </c>
      <c r="B17" s="3">
        <v>8.6999999999999994E-2</v>
      </c>
      <c r="C17" s="10">
        <v>149828937</v>
      </c>
      <c r="D17" s="1">
        <v>21260148</v>
      </c>
      <c r="E17" s="1">
        <v>38223654</v>
      </c>
      <c r="F17" s="12">
        <v>90345135</v>
      </c>
      <c r="G17" s="10">
        <v>10720462</v>
      </c>
      <c r="H17" s="1">
        <v>1767382</v>
      </c>
      <c r="I17" s="1">
        <v>1586304</v>
      </c>
      <c r="J17" s="12">
        <v>7366776</v>
      </c>
      <c r="K17" s="13">
        <f t="shared" si="1"/>
        <v>7.1551345251818749E-2</v>
      </c>
      <c r="L17" s="9">
        <f t="shared" si="2"/>
        <v>8.3131218089356668E-2</v>
      </c>
      <c r="M17" s="9">
        <f t="shared" si="3"/>
        <v>4.1500584951925316E-2</v>
      </c>
      <c r="N17" s="14">
        <f t="shared" si="4"/>
        <v>8.1540372926555485E-2</v>
      </c>
      <c r="O17" s="15">
        <v>7.9341490411753299E-2</v>
      </c>
      <c r="P17" s="15">
        <v>0.54148506974799349</v>
      </c>
    </row>
    <row r="18" spans="1:16" x14ac:dyDescent="0.25">
      <c r="A18" s="7" t="s">
        <v>15</v>
      </c>
      <c r="B18" s="3">
        <v>8.4000000000000005E-2</v>
      </c>
      <c r="C18" s="10">
        <v>159863384</v>
      </c>
      <c r="D18" s="1">
        <v>23494077</v>
      </c>
      <c r="E18" s="1">
        <v>43820704</v>
      </c>
      <c r="F18" s="12">
        <v>92548603</v>
      </c>
      <c r="G18" s="10">
        <v>10902829</v>
      </c>
      <c r="H18" s="1">
        <v>1925973</v>
      </c>
      <c r="I18" s="1">
        <v>1611091</v>
      </c>
      <c r="J18" s="12">
        <v>7365765</v>
      </c>
      <c r="K18" s="13">
        <f t="shared" si="1"/>
        <v>6.8200914600932E-2</v>
      </c>
      <c r="L18" s="9">
        <f t="shared" si="2"/>
        <v>8.1976959554529424E-2</v>
      </c>
      <c r="M18" s="9">
        <f t="shared" si="3"/>
        <v>3.6765520699986926E-2</v>
      </c>
      <c r="N18" s="14">
        <f t="shared" si="4"/>
        <v>7.9588073306735924E-2</v>
      </c>
      <c r="O18" s="15">
        <v>8.8157081934797779E-2</v>
      </c>
      <c r="P18" s="15">
        <v>0.53618136972977759</v>
      </c>
    </row>
    <row r="19" spans="1:16" x14ac:dyDescent="0.25">
      <c r="A19" s="7" t="s">
        <v>16</v>
      </c>
      <c r="B19" s="3">
        <v>8.4000000000000005E-2</v>
      </c>
      <c r="C19" s="10">
        <v>169366540</v>
      </c>
      <c r="D19" s="1">
        <v>24705803</v>
      </c>
      <c r="E19" s="1">
        <v>47129803</v>
      </c>
      <c r="F19" s="12">
        <v>97530934</v>
      </c>
      <c r="G19" s="10">
        <v>10496229</v>
      </c>
      <c r="H19" s="1">
        <v>1729342</v>
      </c>
      <c r="I19" s="1">
        <v>1703082</v>
      </c>
      <c r="J19" s="12">
        <v>7063805</v>
      </c>
      <c r="K19" s="13">
        <f t="shared" si="1"/>
        <v>6.1973451190536218E-2</v>
      </c>
      <c r="L19" s="9">
        <f t="shared" si="2"/>
        <v>6.9997401015461827E-2</v>
      </c>
      <c r="M19" s="9">
        <f t="shared" si="3"/>
        <v>3.6135988092290565E-2</v>
      </c>
      <c r="N19" s="14">
        <f t="shared" si="4"/>
        <v>7.2426303228060956E-2</v>
      </c>
      <c r="O19" s="15">
        <v>8.3474583898790686E-2</v>
      </c>
      <c r="P19" s="15">
        <v>0.53664821538249885</v>
      </c>
    </row>
    <row r="20" spans="1:16" x14ac:dyDescent="0.25">
      <c r="A20" s="7" t="s">
        <v>17</v>
      </c>
      <c r="B20" s="3">
        <v>8.4000000000000005E-2</v>
      </c>
      <c r="C20" s="10">
        <v>176919221</v>
      </c>
      <c r="D20" s="1">
        <v>25735879</v>
      </c>
      <c r="E20" s="1">
        <v>50598950</v>
      </c>
      <c r="F20" s="12">
        <v>100584392</v>
      </c>
      <c r="G20" s="10">
        <v>10663757</v>
      </c>
      <c r="H20" s="1">
        <v>1729684</v>
      </c>
      <c r="I20" s="1">
        <v>1826905</v>
      </c>
      <c r="J20" s="12">
        <v>7107168</v>
      </c>
      <c r="K20" s="13">
        <f t="shared" si="1"/>
        <v>6.0274722778708142E-2</v>
      </c>
      <c r="L20" s="9">
        <f t="shared" si="2"/>
        <v>6.7209050835217249E-2</v>
      </c>
      <c r="M20" s="9">
        <f t="shared" si="3"/>
        <v>3.6105591123926487E-2</v>
      </c>
      <c r="N20" s="14">
        <f t="shared" si="4"/>
        <v>7.0658755883318353E-2</v>
      </c>
      <c r="O20" s="15">
        <v>8.4388859691850185E-2</v>
      </c>
      <c r="P20" s="15">
        <v>0.5347279999891249</v>
      </c>
    </row>
    <row r="21" spans="1:16" x14ac:dyDescent="0.25">
      <c r="A21" s="7" t="s">
        <v>18</v>
      </c>
      <c r="B21" s="3">
        <v>8.4000000000000005E-2</v>
      </c>
      <c r="C21" s="10">
        <v>190252907</v>
      </c>
      <c r="D21" s="1">
        <v>27039219</v>
      </c>
      <c r="E21" s="1">
        <v>53950727</v>
      </c>
      <c r="F21" s="12">
        <v>109262961</v>
      </c>
      <c r="G21" s="10">
        <v>11198485</v>
      </c>
      <c r="H21" s="1">
        <v>1758877</v>
      </c>
      <c r="I21" s="1">
        <v>2018237</v>
      </c>
      <c r="J21" s="12">
        <v>7421371</v>
      </c>
      <c r="K21" s="13">
        <f t="shared" si="1"/>
        <v>5.8861045418874991E-2</v>
      </c>
      <c r="L21" s="9">
        <f t="shared" si="2"/>
        <v>6.504910515351793E-2</v>
      </c>
      <c r="M21" s="9">
        <f t="shared" si="3"/>
        <v>3.7408893489053449E-2</v>
      </c>
      <c r="N21" s="14">
        <f t="shared" si="4"/>
        <v>6.7922111318216974E-2</v>
      </c>
      <c r="O21" s="15">
        <v>8.0141552221659376E-2</v>
      </c>
      <c r="P21" s="15">
        <v>0.54021038552455047</v>
      </c>
    </row>
    <row r="22" spans="1:16" x14ac:dyDescent="0.25">
      <c r="A22" s="7" t="s">
        <v>19</v>
      </c>
      <c r="B22" s="3">
        <v>8.199999999999999E-2</v>
      </c>
      <c r="C22" s="10">
        <v>197039929</v>
      </c>
      <c r="D22" s="1">
        <v>28314770</v>
      </c>
      <c r="E22" s="1">
        <v>55634095</v>
      </c>
      <c r="F22" s="12">
        <v>113091064</v>
      </c>
      <c r="G22" s="10">
        <v>11444588</v>
      </c>
      <c r="H22" s="1">
        <v>1864346</v>
      </c>
      <c r="I22" s="1">
        <v>2115129</v>
      </c>
      <c r="J22" s="12">
        <v>7465113</v>
      </c>
      <c r="K22" s="13">
        <f t="shared" si="1"/>
        <v>5.8082582845429262E-2</v>
      </c>
      <c r="L22" s="9">
        <f t="shared" si="2"/>
        <v>6.5843586227258777E-2</v>
      </c>
      <c r="M22" s="9">
        <f t="shared" si="3"/>
        <v>3.8018574760675085E-2</v>
      </c>
      <c r="N22" s="14">
        <f t="shared" si="4"/>
        <v>6.6009751221369706E-2</v>
      </c>
      <c r="O22" s="15">
        <v>8.6027999703469582E-2</v>
      </c>
      <c r="P22" s="15">
        <v>0.54093863257121555</v>
      </c>
    </row>
    <row r="23" spans="1:16" x14ac:dyDescent="0.25">
      <c r="A23" s="7" t="s">
        <v>20</v>
      </c>
      <c r="B23" s="3">
        <v>7.5999999999999998E-2</v>
      </c>
      <c r="C23" s="10">
        <v>212197323</v>
      </c>
      <c r="D23" s="1">
        <v>29960668</v>
      </c>
      <c r="E23" s="1">
        <v>58420837</v>
      </c>
      <c r="F23" s="12">
        <v>123815818</v>
      </c>
      <c r="G23" s="10">
        <v>11072546</v>
      </c>
      <c r="H23" s="1">
        <v>1834543</v>
      </c>
      <c r="I23" s="1">
        <v>2264029</v>
      </c>
      <c r="J23" s="12">
        <v>6973974</v>
      </c>
      <c r="K23" s="13">
        <f t="shared" si="1"/>
        <v>5.2180422653117071E-2</v>
      </c>
      <c r="L23" s="9">
        <f t="shared" si="2"/>
        <v>6.123171219012874E-2</v>
      </c>
      <c r="M23" s="9">
        <f t="shared" si="3"/>
        <v>3.8753792589448867E-2</v>
      </c>
      <c r="N23" s="14">
        <f t="shared" si="4"/>
        <v>5.6325388085712927E-2</v>
      </c>
      <c r="O23" s="15">
        <v>7.9578212580427077E-2</v>
      </c>
      <c r="P23" s="15">
        <v>0.52227453077283759</v>
      </c>
    </row>
    <row r="24" spans="1:16" x14ac:dyDescent="0.25">
      <c r="A24" s="7" t="s">
        <v>21</v>
      </c>
      <c r="B24" s="3">
        <v>7.6999999999999999E-2</v>
      </c>
      <c r="C24" s="10">
        <v>223104021</v>
      </c>
      <c r="D24" s="1">
        <v>31654624</v>
      </c>
      <c r="E24" s="1">
        <v>61818616</v>
      </c>
      <c r="F24" s="12">
        <v>129630781</v>
      </c>
      <c r="G24" s="10">
        <v>12066902</v>
      </c>
      <c r="H24" s="1">
        <v>2143642</v>
      </c>
      <c r="I24" s="1">
        <v>2603703</v>
      </c>
      <c r="J24" s="12">
        <v>7319557</v>
      </c>
      <c r="K24" s="13">
        <f t="shared" si="1"/>
        <v>5.4086438899279186E-2</v>
      </c>
      <c r="L24" s="9">
        <f t="shared" si="2"/>
        <v>6.7719711344541633E-2</v>
      </c>
      <c r="M24" s="9">
        <f t="shared" si="3"/>
        <v>4.2118429179973875E-2</v>
      </c>
      <c r="N24" s="14">
        <f t="shared" si="4"/>
        <v>5.6464652480956667E-2</v>
      </c>
      <c r="O24" s="15">
        <v>8.0266092180999879E-2</v>
      </c>
      <c r="P24" s="15">
        <v>0.52230738277825262</v>
      </c>
    </row>
    <row r="25" spans="1:16" x14ac:dyDescent="0.25">
      <c r="A25" s="7" t="s">
        <v>22</v>
      </c>
      <c r="B25" s="3">
        <v>7.5999999999999998E-2</v>
      </c>
      <c r="C25" s="10">
        <v>235146602</v>
      </c>
      <c r="D25" s="1">
        <v>32890136</v>
      </c>
      <c r="E25" s="1">
        <v>64110655</v>
      </c>
      <c r="F25" s="12">
        <v>138145811</v>
      </c>
      <c r="G25" s="10">
        <v>12560686</v>
      </c>
      <c r="H25" s="1">
        <v>2222126</v>
      </c>
      <c r="I25" s="1">
        <v>2807080</v>
      </c>
      <c r="J25" s="12">
        <v>7531480</v>
      </c>
      <c r="K25" s="13">
        <f t="shared" si="1"/>
        <v>5.341640446073722E-2</v>
      </c>
      <c r="L25" s="9">
        <f t="shared" si="2"/>
        <v>6.7562080010857964E-2</v>
      </c>
      <c r="M25" s="9">
        <f t="shared" si="3"/>
        <v>4.3784921554771199E-2</v>
      </c>
      <c r="N25" s="14">
        <f t="shared" si="4"/>
        <v>5.4518337874175572E-2</v>
      </c>
      <c r="O25" s="15">
        <v>7.5349095447078102E-2</v>
      </c>
      <c r="P25" s="15">
        <v>0.51808468264875907</v>
      </c>
    </row>
    <row r="26" spans="1:16" x14ac:dyDescent="0.25">
      <c r="A26" s="7" t="s">
        <v>23</v>
      </c>
      <c r="B26" s="3">
        <v>7.6999999999999999E-2</v>
      </c>
      <c r="C26" s="10">
        <v>246950200</v>
      </c>
      <c r="D26" s="1">
        <v>34128068</v>
      </c>
      <c r="E26" s="1">
        <v>65990531</v>
      </c>
      <c r="F26" s="12">
        <v>146831601</v>
      </c>
      <c r="G26" s="10">
        <v>13354850</v>
      </c>
      <c r="H26" s="1">
        <v>2382934</v>
      </c>
      <c r="I26" s="1">
        <v>3142222</v>
      </c>
      <c r="J26" s="12">
        <v>7829694</v>
      </c>
      <c r="K26" s="13">
        <f t="shared" si="1"/>
        <v>5.4079122025412409E-2</v>
      </c>
      <c r="L26" s="9">
        <f t="shared" si="2"/>
        <v>6.9823290319276199E-2</v>
      </c>
      <c r="M26" s="9">
        <f t="shared" si="3"/>
        <v>4.7616255732204973E-2</v>
      </c>
      <c r="N26" s="14">
        <f t="shared" si="4"/>
        <v>5.3324311297266315E-2</v>
      </c>
      <c r="O26" s="15">
        <v>7.1438634363826331E-2</v>
      </c>
      <c r="P26" s="15">
        <v>0.51156656671675704</v>
      </c>
    </row>
    <row r="27" spans="1:16" x14ac:dyDescent="0.25">
      <c r="A27" s="7" t="s">
        <v>24</v>
      </c>
      <c r="B27" s="3">
        <v>8.900000000000001E-2</v>
      </c>
      <c r="C27" s="10">
        <v>255699207</v>
      </c>
      <c r="D27" s="1">
        <v>34411933</v>
      </c>
      <c r="E27" s="1">
        <v>68811811</v>
      </c>
      <c r="F27" s="12">
        <v>152475463</v>
      </c>
      <c r="G27" s="10">
        <v>14622982</v>
      </c>
      <c r="H27" s="1">
        <v>2979399</v>
      </c>
      <c r="I27" s="1">
        <v>3743339</v>
      </c>
      <c r="J27" s="12">
        <v>7900244</v>
      </c>
      <c r="K27" s="13">
        <f t="shared" si="1"/>
        <v>5.7188218029944851E-2</v>
      </c>
      <c r="L27" s="9">
        <f t="shared" si="2"/>
        <v>8.6580402211058588E-2</v>
      </c>
      <c r="M27" s="9">
        <f t="shared" si="3"/>
        <v>5.4399658221464336E-2</v>
      </c>
      <c r="N27" s="14">
        <f t="shared" si="4"/>
        <v>5.1813215349934695E-2</v>
      </c>
      <c r="O27" s="15">
        <v>6.4226284922424159E-2</v>
      </c>
      <c r="P27" s="15">
        <v>0.48627557384410836</v>
      </c>
    </row>
    <row r="28" spans="1:16" x14ac:dyDescent="0.25">
      <c r="A28" s="7" t="s">
        <v>25</v>
      </c>
      <c r="B28" s="3">
        <v>9.3000000000000013E-2</v>
      </c>
      <c r="C28" s="10">
        <v>257398298</v>
      </c>
      <c r="D28" s="1">
        <v>34103511</v>
      </c>
      <c r="E28" s="1">
        <v>70804129</v>
      </c>
      <c r="F28" s="12">
        <v>152490658</v>
      </c>
      <c r="G28" s="10">
        <v>17510665</v>
      </c>
      <c r="H28" s="1">
        <v>3626489</v>
      </c>
      <c r="I28" s="1">
        <v>4614132</v>
      </c>
      <c r="J28" s="12">
        <v>9270044</v>
      </c>
      <c r="K28" s="13">
        <f t="shared" si="1"/>
        <v>6.8029451383551889E-2</v>
      </c>
      <c r="L28" s="9">
        <f t="shared" si="2"/>
        <v>0.10633770229698637</v>
      </c>
      <c r="M28" s="9">
        <f t="shared" si="3"/>
        <v>6.5167555411916725E-2</v>
      </c>
      <c r="N28" s="14">
        <f t="shared" si="4"/>
        <v>6.0790897761094323E-2</v>
      </c>
      <c r="O28" s="15">
        <v>6.520492215477372E-2</v>
      </c>
      <c r="P28" s="15">
        <v>0.45897265851440422</v>
      </c>
    </row>
    <row r="29" spans="1:16" x14ac:dyDescent="0.25">
      <c r="A29" s="7" t="s">
        <v>26</v>
      </c>
      <c r="B29" s="3">
        <v>9.9000000000000005E-2</v>
      </c>
      <c r="C29" s="10">
        <v>259786267</v>
      </c>
      <c r="D29" s="1">
        <v>34968253</v>
      </c>
      <c r="E29" s="1">
        <v>72225479</v>
      </c>
      <c r="F29" s="12">
        <v>152592535</v>
      </c>
      <c r="G29" s="10">
        <v>20927133</v>
      </c>
      <c r="H29" s="1">
        <v>4380428</v>
      </c>
      <c r="I29" s="1">
        <v>5580735</v>
      </c>
      <c r="J29" s="12">
        <v>10965970</v>
      </c>
      <c r="K29" s="13">
        <f t="shared" si="1"/>
        <v>8.0555193473718145E-2</v>
      </c>
      <c r="L29" s="9">
        <f t="shared" si="2"/>
        <v>0.12526871159391348</v>
      </c>
      <c r="M29" s="9">
        <f t="shared" si="3"/>
        <v>7.7268231062891254E-2</v>
      </c>
      <c r="N29" s="14">
        <f t="shared" si="4"/>
        <v>7.1864393628430126E-2</v>
      </c>
      <c r="O29" s="15">
        <v>7.5857274713897888E-2</v>
      </c>
      <c r="P29" s="15">
        <v>0.4340898721603787</v>
      </c>
    </row>
    <row r="30" spans="1:16" x14ac:dyDescent="0.25">
      <c r="A30" s="7" t="s">
        <v>27</v>
      </c>
      <c r="B30" s="3">
        <v>0.10300000000000001</v>
      </c>
      <c r="C30" s="10">
        <v>261503298</v>
      </c>
      <c r="D30" s="1">
        <v>35222346</v>
      </c>
      <c r="E30" s="1">
        <v>73239994</v>
      </c>
      <c r="F30" s="12">
        <v>153040958</v>
      </c>
      <c r="G30" s="10">
        <v>22928586</v>
      </c>
      <c r="H30" s="1">
        <v>4992260</v>
      </c>
      <c r="I30" s="1">
        <v>6084593</v>
      </c>
      <c r="J30" s="12">
        <v>11851733</v>
      </c>
      <c r="K30" s="13">
        <f t="shared" si="1"/>
        <v>8.7679911402111649E-2</v>
      </c>
      <c r="L30" s="9">
        <f t="shared" si="2"/>
        <v>0.14173559024149043</v>
      </c>
      <c r="M30" s="9">
        <f t="shared" si="3"/>
        <v>8.3077464479311677E-2</v>
      </c>
      <c r="N30" s="14">
        <f t="shared" si="4"/>
        <v>7.7441576130227827E-2</v>
      </c>
      <c r="O30" s="15">
        <v>8.5548652080276552E-2</v>
      </c>
      <c r="P30" s="15">
        <v>0.43718795909424846</v>
      </c>
    </row>
    <row r="31" spans="1:16" x14ac:dyDescent="0.25">
      <c r="A31" s="7" t="s">
        <v>28</v>
      </c>
      <c r="B31" s="3">
        <v>0.111</v>
      </c>
      <c r="C31" s="10">
        <v>271167151</v>
      </c>
      <c r="D31" s="1">
        <v>34804213</v>
      </c>
      <c r="E31" s="1">
        <v>74503431</v>
      </c>
      <c r="F31" s="12">
        <v>161859507</v>
      </c>
      <c r="G31" s="10">
        <v>25633558</v>
      </c>
      <c r="H31" s="1">
        <v>5430183</v>
      </c>
      <c r="I31" s="1">
        <v>6761598</v>
      </c>
      <c r="J31" s="12">
        <v>13441777</v>
      </c>
      <c r="K31" s="13">
        <f t="shared" si="1"/>
        <v>9.4530469142259793E-2</v>
      </c>
      <c r="L31" s="9">
        <f t="shared" si="2"/>
        <v>0.15602085299271096</v>
      </c>
      <c r="M31" s="9">
        <f t="shared" si="3"/>
        <v>9.0755525071053444E-2</v>
      </c>
      <c r="N31" s="14">
        <f t="shared" si="4"/>
        <v>8.3045952932502137E-2</v>
      </c>
      <c r="O31" s="15">
        <v>8.6592250120204467E-2</v>
      </c>
      <c r="P31" s="15">
        <v>0.4346515841538855</v>
      </c>
    </row>
    <row r="32" spans="1:16" x14ac:dyDescent="0.25">
      <c r="A32" s="7" t="s">
        <v>29</v>
      </c>
      <c r="B32" s="3">
        <v>0.12</v>
      </c>
      <c r="C32" s="10">
        <v>274417504</v>
      </c>
      <c r="D32" s="1">
        <v>34494486</v>
      </c>
      <c r="E32" s="1">
        <v>75198158</v>
      </c>
      <c r="F32" s="12">
        <v>164724860</v>
      </c>
      <c r="G32" s="10">
        <v>27946350</v>
      </c>
      <c r="H32" s="1">
        <v>6060590</v>
      </c>
      <c r="I32" s="1">
        <v>7758284</v>
      </c>
      <c r="J32" s="12">
        <v>14127476</v>
      </c>
      <c r="K32" s="13">
        <f t="shared" si="1"/>
        <v>0.10183880252769882</v>
      </c>
      <c r="L32" s="9">
        <f t="shared" si="2"/>
        <v>0.17569735638327819</v>
      </c>
      <c r="M32" s="9">
        <f t="shared" si="3"/>
        <v>0.10317119735831827</v>
      </c>
      <c r="N32" s="14">
        <f t="shared" si="4"/>
        <v>8.57640795688034E-2</v>
      </c>
      <c r="O32" s="15">
        <v>8.5688418194838648E-2</v>
      </c>
      <c r="P32" s="15">
        <v>0.42831366687905198</v>
      </c>
    </row>
    <row r="33" spans="1:16" x14ac:dyDescent="0.25">
      <c r="A33" s="7" t="s">
        <v>30</v>
      </c>
      <c r="B33" s="3">
        <v>0.129</v>
      </c>
      <c r="C33" s="10">
        <v>275082545</v>
      </c>
      <c r="D33" s="1">
        <v>33986158</v>
      </c>
      <c r="E33" s="1">
        <v>76087152</v>
      </c>
      <c r="F33" s="12">
        <v>165009235</v>
      </c>
      <c r="G33" s="10">
        <v>31878231</v>
      </c>
      <c r="H33" s="1">
        <v>7141358</v>
      </c>
      <c r="I33" s="1">
        <v>8817001</v>
      </c>
      <c r="J33" s="12">
        <v>15919872</v>
      </c>
      <c r="K33" s="13">
        <f t="shared" si="1"/>
        <v>0.11588605522026126</v>
      </c>
      <c r="L33" s="9">
        <f t="shared" si="2"/>
        <v>0.21012548697031302</v>
      </c>
      <c r="M33" s="9">
        <f t="shared" si="3"/>
        <v>0.11588028685841731</v>
      </c>
      <c r="N33" s="14">
        <f t="shared" si="4"/>
        <v>9.6478672845189545E-2</v>
      </c>
      <c r="O33" s="15">
        <v>7.477707605627433E-2</v>
      </c>
      <c r="P33" s="15">
        <v>0.51580324324582338</v>
      </c>
    </row>
    <row r="34" spans="1:16" x14ac:dyDescent="0.25">
      <c r="A34" s="7" t="s">
        <v>31</v>
      </c>
      <c r="B34" s="3">
        <v>0.14000000000000001</v>
      </c>
      <c r="C34" s="10">
        <v>271071635</v>
      </c>
      <c r="D34" s="1">
        <v>33443994</v>
      </c>
      <c r="E34" s="1">
        <v>76336199</v>
      </c>
      <c r="F34" s="12">
        <v>161291442</v>
      </c>
      <c r="G34" s="10">
        <v>35546855</v>
      </c>
      <c r="H34" s="1">
        <v>7959720</v>
      </c>
      <c r="I34" s="1">
        <v>10045081</v>
      </c>
      <c r="J34" s="12">
        <v>17542054</v>
      </c>
      <c r="K34" s="13">
        <f t="shared" si="1"/>
        <v>0.13113454308858247</v>
      </c>
      <c r="L34" s="9">
        <f t="shared" si="2"/>
        <v>0.23800147793352672</v>
      </c>
      <c r="M34" s="9">
        <f t="shared" si="3"/>
        <v>0.13159000751399738</v>
      </c>
      <c r="N34" s="14">
        <f t="shared" si="4"/>
        <v>0.10875997996223508</v>
      </c>
      <c r="O34" s="15">
        <v>7.998704173933649E-2</v>
      </c>
      <c r="P34" s="15">
        <v>0.52695505350136018</v>
      </c>
    </row>
    <row r="35" spans="1:16" x14ac:dyDescent="0.25">
      <c r="A35" s="7" t="s">
        <v>32</v>
      </c>
      <c r="B35" s="3">
        <v>0.15</v>
      </c>
      <c r="C35" s="10">
        <v>272404699</v>
      </c>
      <c r="D35" s="1">
        <v>32430003</v>
      </c>
      <c r="E35" s="1">
        <v>76638301</v>
      </c>
      <c r="F35" s="12">
        <v>163336395</v>
      </c>
      <c r="G35" s="10">
        <v>38411987</v>
      </c>
      <c r="H35" s="1">
        <v>8648278</v>
      </c>
      <c r="I35" s="1">
        <v>10914100</v>
      </c>
      <c r="J35" s="12">
        <v>18849609</v>
      </c>
      <c r="K35" s="13">
        <f t="shared" si="1"/>
        <v>0.14101073564813946</v>
      </c>
      <c r="L35" s="9">
        <f t="shared" si="2"/>
        <v>0.26667521430694902</v>
      </c>
      <c r="M35" s="9">
        <f t="shared" si="3"/>
        <v>0.1424105161203926</v>
      </c>
      <c r="N35" s="14">
        <f t="shared" si="4"/>
        <v>0.11540360615893352</v>
      </c>
      <c r="O35" s="15">
        <v>8.7698041508074684E-2</v>
      </c>
      <c r="P35" s="15">
        <v>0.54480763553733147</v>
      </c>
    </row>
    <row r="36" spans="1:16" x14ac:dyDescent="0.25">
      <c r="A36" s="7" t="s">
        <v>33</v>
      </c>
      <c r="B36" s="3">
        <v>0.16300000000000001</v>
      </c>
      <c r="C36" s="10">
        <v>266365586</v>
      </c>
      <c r="D36" s="1">
        <v>31708819</v>
      </c>
      <c r="E36" s="1">
        <v>75959804</v>
      </c>
      <c r="F36" s="12">
        <v>158696963</v>
      </c>
      <c r="G36" s="10">
        <v>42404094</v>
      </c>
      <c r="H36" s="1">
        <v>9438445</v>
      </c>
      <c r="I36" s="1">
        <v>12066725</v>
      </c>
      <c r="J36" s="12">
        <v>20898924</v>
      </c>
      <c r="K36" s="13">
        <f t="shared" si="1"/>
        <v>0.15919509211674213</v>
      </c>
      <c r="L36" s="9">
        <f t="shared" si="2"/>
        <v>0.29765993492220572</v>
      </c>
      <c r="M36" s="9">
        <f t="shared" si="3"/>
        <v>0.1588567158493458</v>
      </c>
      <c r="N36" s="14">
        <f t="shared" si="4"/>
        <v>0.13169076209731878</v>
      </c>
      <c r="O36" s="15">
        <v>9.5676350974531477E-2</v>
      </c>
      <c r="P36" s="15">
        <v>0.54750425781472578</v>
      </c>
    </row>
    <row r="37" spans="1:16" x14ac:dyDescent="0.25">
      <c r="A37" s="7" t="s">
        <v>34</v>
      </c>
      <c r="B37" s="3">
        <v>0.17800000000000002</v>
      </c>
      <c r="C37" s="10">
        <v>251412873</v>
      </c>
      <c r="D37" s="1">
        <v>29363973</v>
      </c>
      <c r="E37" s="1">
        <v>72702103</v>
      </c>
      <c r="F37" s="12">
        <v>149346797</v>
      </c>
      <c r="G37" s="10">
        <v>44268014</v>
      </c>
      <c r="H37" s="1">
        <v>9439201</v>
      </c>
      <c r="I37" s="1">
        <v>12574501</v>
      </c>
      <c r="J37" s="12">
        <v>22254312</v>
      </c>
      <c r="K37" s="13">
        <f t="shared" si="1"/>
        <v>0.17607695847777849</v>
      </c>
      <c r="L37" s="9">
        <f t="shared" si="2"/>
        <v>0.32145517229565629</v>
      </c>
      <c r="M37" s="9">
        <f t="shared" si="3"/>
        <v>0.17295924713484562</v>
      </c>
      <c r="N37" s="14">
        <f t="shared" si="4"/>
        <v>0.14901097611085692</v>
      </c>
      <c r="O37" s="15">
        <v>9.9258086317827093E-2</v>
      </c>
      <c r="P37" s="15">
        <v>0.5400934760960947</v>
      </c>
    </row>
    <row r="38" spans="1:16" x14ac:dyDescent="0.25">
      <c r="A38" s="7" t="s">
        <v>35</v>
      </c>
      <c r="B38" s="3">
        <v>0.20300000000000001</v>
      </c>
      <c r="C38" s="10">
        <v>244626091</v>
      </c>
      <c r="D38" s="1">
        <v>27770011</v>
      </c>
      <c r="E38" s="1">
        <v>68650645</v>
      </c>
      <c r="F38" s="12">
        <v>148205435</v>
      </c>
      <c r="G38" s="10">
        <v>48262981</v>
      </c>
      <c r="H38" s="1">
        <v>9723847</v>
      </c>
      <c r="I38" s="1">
        <v>13348752</v>
      </c>
      <c r="J38" s="12">
        <v>25190382</v>
      </c>
      <c r="K38" s="13">
        <f t="shared" si="1"/>
        <v>0.19729285949306199</v>
      </c>
      <c r="L38" s="9">
        <f t="shared" si="2"/>
        <v>0.35015639712926294</v>
      </c>
      <c r="M38" s="9">
        <f t="shared" si="3"/>
        <v>0.194444669820655</v>
      </c>
      <c r="N38" s="14">
        <f t="shared" si="4"/>
        <v>0.16996935368800747</v>
      </c>
      <c r="O38" s="15">
        <v>8.9225263887023121E-2</v>
      </c>
      <c r="P38" s="15">
        <v>0.55274037607995397</v>
      </c>
    </row>
    <row r="39" spans="1:16" x14ac:dyDescent="0.25">
      <c r="A39" s="7" t="s">
        <v>36</v>
      </c>
      <c r="B39" s="3">
        <v>0.214</v>
      </c>
      <c r="C39" s="10">
        <v>242771298</v>
      </c>
      <c r="D39" s="1">
        <v>27150403</v>
      </c>
      <c r="E39" s="1">
        <v>67806445</v>
      </c>
      <c r="F39" s="12">
        <v>147814450</v>
      </c>
      <c r="G39" s="10">
        <v>52312707</v>
      </c>
      <c r="H39" s="1">
        <v>10357401</v>
      </c>
      <c r="I39" s="1">
        <v>14369401</v>
      </c>
      <c r="J39" s="12">
        <v>27585905</v>
      </c>
      <c r="K39" s="13">
        <f t="shared" si="1"/>
        <v>0.21548143224080799</v>
      </c>
      <c r="L39" s="9">
        <f t="shared" si="2"/>
        <v>0.38148240377868425</v>
      </c>
      <c r="M39" s="9">
        <f t="shared" si="3"/>
        <v>0.21191792314137689</v>
      </c>
      <c r="N39" s="14">
        <f t="shared" si="4"/>
        <v>0.18662522507102655</v>
      </c>
      <c r="O39" s="15">
        <v>9.9175098981758705E-2</v>
      </c>
      <c r="P39" s="15">
        <v>0.56065117819109522</v>
      </c>
    </row>
    <row r="40" spans="1:16" x14ac:dyDescent="0.25">
      <c r="A40" s="7" t="s">
        <v>37</v>
      </c>
      <c r="B40" s="3">
        <v>0.23300000000000001</v>
      </c>
      <c r="C40" s="10">
        <v>233531057</v>
      </c>
      <c r="D40" s="1">
        <v>26591381</v>
      </c>
      <c r="E40" s="1">
        <v>67322069</v>
      </c>
      <c r="F40" s="12">
        <v>139617607</v>
      </c>
      <c r="G40" s="10">
        <v>58160123</v>
      </c>
      <c r="H40" s="1">
        <v>11334622</v>
      </c>
      <c r="I40" s="1">
        <v>16476803</v>
      </c>
      <c r="J40" s="12">
        <v>30348698</v>
      </c>
      <c r="K40" s="13">
        <f t="shared" si="1"/>
        <v>0.24904663108684513</v>
      </c>
      <c r="L40" s="9">
        <f t="shared" si="2"/>
        <v>0.42625172419589641</v>
      </c>
      <c r="M40" s="9">
        <f t="shared" si="3"/>
        <v>0.24474593910653578</v>
      </c>
      <c r="N40" s="14">
        <f t="shared" si="4"/>
        <v>0.21737013441291828</v>
      </c>
      <c r="O40" s="15">
        <v>4.1672808009580176E-2</v>
      </c>
      <c r="P40" s="15">
        <v>0.59942083976866389</v>
      </c>
    </row>
    <row r="41" spans="1:16" x14ac:dyDescent="0.25">
      <c r="A41" s="7" t="s">
        <v>38</v>
      </c>
      <c r="B41" s="3">
        <v>0.249</v>
      </c>
      <c r="C41" s="10">
        <v>226771322</v>
      </c>
      <c r="D41" s="1">
        <v>26015652</v>
      </c>
      <c r="E41" s="1">
        <v>66828407</v>
      </c>
      <c r="F41" s="12">
        <v>133927263</v>
      </c>
      <c r="G41" s="10">
        <v>62928541</v>
      </c>
      <c r="H41" s="1">
        <v>11955740</v>
      </c>
      <c r="I41" s="1">
        <v>17458520</v>
      </c>
      <c r="J41" s="12">
        <v>33514281</v>
      </c>
      <c r="K41" s="13">
        <f t="shared" si="1"/>
        <v>0.27749779136534736</v>
      </c>
      <c r="L41" s="9">
        <f t="shared" si="2"/>
        <v>0.45955949902773913</v>
      </c>
      <c r="M41" s="9">
        <f t="shared" si="3"/>
        <v>0.26124399463838782</v>
      </c>
      <c r="N41" s="14">
        <f t="shared" si="4"/>
        <v>0.25024240956824451</v>
      </c>
      <c r="O41" s="15">
        <v>8.9044410624492989E-2</v>
      </c>
      <c r="P41" s="15">
        <v>0.57749938152055214</v>
      </c>
    </row>
    <row r="42" spans="1:16" x14ac:dyDescent="0.25">
      <c r="A42" s="7" t="s">
        <v>39</v>
      </c>
      <c r="B42" s="3">
        <v>0.25700000000000001</v>
      </c>
      <c r="C42" s="10">
        <v>218466765</v>
      </c>
      <c r="D42" s="1">
        <v>25346374</v>
      </c>
      <c r="E42" s="1">
        <v>64504969</v>
      </c>
      <c r="F42" s="12">
        <v>128615422</v>
      </c>
      <c r="G42" s="10">
        <v>63591158</v>
      </c>
      <c r="H42" s="1">
        <v>11997982</v>
      </c>
      <c r="I42" s="1">
        <v>17025947</v>
      </c>
      <c r="J42" s="12">
        <v>34567229</v>
      </c>
      <c r="K42" s="13">
        <f t="shared" si="1"/>
        <v>0.2910793227519069</v>
      </c>
      <c r="L42" s="9">
        <f t="shared" si="2"/>
        <v>0.47336088388816483</v>
      </c>
      <c r="M42" s="9">
        <f t="shared" si="3"/>
        <v>0.26394783632870206</v>
      </c>
      <c r="N42" s="14">
        <f t="shared" si="4"/>
        <v>0.26876426218933525</v>
      </c>
      <c r="O42" s="15">
        <v>0.10317546496656413</v>
      </c>
      <c r="P42" s="15">
        <v>0.55925655648143879</v>
      </c>
    </row>
    <row r="43" spans="1:16" x14ac:dyDescent="0.25">
      <c r="A43" s="7" t="s">
        <v>40</v>
      </c>
      <c r="B43" s="3">
        <v>0.27</v>
      </c>
      <c r="C43" s="10">
        <v>217473817</v>
      </c>
      <c r="D43" s="1">
        <v>24994702</v>
      </c>
      <c r="E43" s="1">
        <v>65322126</v>
      </c>
      <c r="F43" s="12">
        <v>127156989</v>
      </c>
      <c r="G43" s="10">
        <v>67989728</v>
      </c>
      <c r="H43" s="1">
        <v>12708281</v>
      </c>
      <c r="I43" s="1">
        <v>17997345</v>
      </c>
      <c r="J43" s="12">
        <v>37284102</v>
      </c>
      <c r="K43" s="13">
        <f t="shared" si="1"/>
        <v>0.31263408596907094</v>
      </c>
      <c r="L43" s="9">
        <f t="shared" si="2"/>
        <v>0.50843898839041968</v>
      </c>
      <c r="M43" s="9">
        <f t="shared" si="3"/>
        <v>0.2755168287082389</v>
      </c>
      <c r="N43" s="14">
        <f t="shared" si="4"/>
        <v>0.29321315558989841</v>
      </c>
      <c r="O43" s="15">
        <v>0.10731253915607203</v>
      </c>
      <c r="P43" s="15">
        <v>0.5472305332924905</v>
      </c>
    </row>
    <row r="44" spans="1:16" x14ac:dyDescent="0.25">
      <c r="A44" s="7" t="s">
        <v>41</v>
      </c>
      <c r="B44" s="3">
        <v>0.27600000000000002</v>
      </c>
      <c r="C44" s="10">
        <v>237690247</v>
      </c>
      <c r="D44" s="1">
        <v>26582703</v>
      </c>
      <c r="E44" s="1">
        <v>68701200</v>
      </c>
      <c r="F44" s="12">
        <v>142406344</v>
      </c>
      <c r="G44" s="10">
        <v>81925902</v>
      </c>
      <c r="H44" s="1">
        <v>14208391</v>
      </c>
      <c r="I44" s="1">
        <v>20070893</v>
      </c>
      <c r="J44" s="12">
        <v>47646618</v>
      </c>
      <c r="K44" s="13">
        <f t="shared" si="1"/>
        <v>0.34467506779947937</v>
      </c>
      <c r="L44" s="9">
        <f t="shared" si="2"/>
        <v>0.53449760169234861</v>
      </c>
      <c r="M44" s="9">
        <f t="shared" si="3"/>
        <v>0.29214763352022965</v>
      </c>
      <c r="N44" s="14">
        <f t="shared" si="4"/>
        <v>0.33458213069496401</v>
      </c>
      <c r="O44" s="15">
        <v>0.1395628732207036</v>
      </c>
      <c r="P44" s="15">
        <v>0.56392561595431445</v>
      </c>
    </row>
    <row r="45" spans="1:16" x14ac:dyDescent="0.25">
      <c r="A45" s="7" t="s">
        <v>42</v>
      </c>
      <c r="B45" s="3">
        <v>0.27800000000000002</v>
      </c>
      <c r="C45" s="10">
        <v>233607435</v>
      </c>
      <c r="D45" s="1">
        <v>26837360</v>
      </c>
      <c r="E45" s="1">
        <v>68617086</v>
      </c>
      <c r="F45" s="12">
        <v>138152989</v>
      </c>
      <c r="G45" s="10">
        <v>83473885</v>
      </c>
      <c r="H45" s="1">
        <v>14136919</v>
      </c>
      <c r="I45" s="1">
        <v>20322296</v>
      </c>
      <c r="J45" s="12">
        <v>49014670</v>
      </c>
      <c r="K45" s="13">
        <f t="shared" si="1"/>
        <v>0.35732546354956551</v>
      </c>
      <c r="L45" s="9">
        <f t="shared" si="2"/>
        <v>0.52676265474696471</v>
      </c>
      <c r="M45" s="9">
        <f t="shared" si="3"/>
        <v>0.29616961583008639</v>
      </c>
      <c r="N45" s="14">
        <f t="shared" si="4"/>
        <v>0.35478544731305089</v>
      </c>
      <c r="O45" s="15">
        <v>0.17502194168610985</v>
      </c>
      <c r="P45" s="15">
        <v>0.56282473581303682</v>
      </c>
    </row>
    <row r="46" spans="1:16" x14ac:dyDescent="0.25">
      <c r="A46" s="7" t="s">
        <v>43</v>
      </c>
      <c r="B46" s="3">
        <v>0.27500000000000002</v>
      </c>
      <c r="C46" s="10">
        <v>230682566</v>
      </c>
      <c r="D46" s="1">
        <v>26195781</v>
      </c>
      <c r="E46" s="1">
        <v>68180730</v>
      </c>
      <c r="F46" s="12">
        <v>136306055</v>
      </c>
      <c r="G46" s="10">
        <v>87792489</v>
      </c>
      <c r="H46" s="1">
        <v>14306688</v>
      </c>
      <c r="I46" s="1">
        <v>22056229</v>
      </c>
      <c r="J46" s="12">
        <v>51429572</v>
      </c>
      <c r="K46" s="13">
        <f t="shared" si="1"/>
        <v>0.38057704369388712</v>
      </c>
      <c r="L46" s="9">
        <f t="shared" si="2"/>
        <v>0.54614473987242451</v>
      </c>
      <c r="M46" s="9">
        <f t="shared" si="3"/>
        <v>0.32349652167115256</v>
      </c>
      <c r="N46" s="14">
        <f t="shared" si="4"/>
        <v>0.3773095186417067</v>
      </c>
      <c r="O46" s="15">
        <v>0.18028908754344491</v>
      </c>
      <c r="P46" s="15">
        <v>0.55353767299620349</v>
      </c>
    </row>
    <row r="47" spans="1:16" x14ac:dyDescent="0.25">
      <c r="A47" s="7" t="s">
        <v>44</v>
      </c>
      <c r="B47" s="3">
        <v>0.27100000000000002</v>
      </c>
      <c r="C47" s="10">
        <v>230002877</v>
      </c>
      <c r="D47" s="1">
        <v>25536843</v>
      </c>
      <c r="E47" s="1">
        <v>67831735</v>
      </c>
      <c r="F47" s="12">
        <v>136634299</v>
      </c>
      <c r="G47" s="10">
        <v>90866845</v>
      </c>
      <c r="H47" s="1">
        <v>14248373</v>
      </c>
      <c r="I47" s="1">
        <v>23349942</v>
      </c>
      <c r="J47" s="12">
        <v>53268530</v>
      </c>
      <c r="K47" s="13">
        <f t="shared" si="1"/>
        <v>0.39506829734134152</v>
      </c>
      <c r="L47" s="9">
        <f t="shared" si="2"/>
        <v>0.55795358102800729</v>
      </c>
      <c r="M47" s="9">
        <f t="shared" si="3"/>
        <v>0.34423330023918747</v>
      </c>
      <c r="N47" s="14">
        <f t="shared" si="4"/>
        <v>0.38986206530762824</v>
      </c>
      <c r="O47" s="15">
        <v>0.17825524839700355</v>
      </c>
      <c r="P47" s="15">
        <v>0.56877073467181005</v>
      </c>
    </row>
    <row r="48" spans="1:16" x14ac:dyDescent="0.25">
      <c r="A48" s="7" t="s">
        <v>45</v>
      </c>
      <c r="B48" s="3">
        <v>0.27100000000000002</v>
      </c>
      <c r="C48" s="10">
        <v>226620647</v>
      </c>
      <c r="D48" s="1">
        <v>25160122</v>
      </c>
      <c r="E48" s="1">
        <v>67680633</v>
      </c>
      <c r="F48" s="12">
        <v>133779892</v>
      </c>
      <c r="G48" s="10">
        <v>94134605</v>
      </c>
      <c r="H48" s="1">
        <v>14498961</v>
      </c>
      <c r="I48" s="1">
        <v>24529965</v>
      </c>
      <c r="J48" s="12">
        <v>55105679</v>
      </c>
      <c r="K48" s="13">
        <f t="shared" si="1"/>
        <v>0.41538406251218585</v>
      </c>
      <c r="L48" s="9">
        <f t="shared" si="2"/>
        <v>0.57626751571395396</v>
      </c>
      <c r="M48" s="9">
        <f t="shared" si="3"/>
        <v>0.36243699139161423</v>
      </c>
      <c r="N48" s="14">
        <f t="shared" si="4"/>
        <v>0.41191301754078258</v>
      </c>
      <c r="O48" s="15">
        <v>0.19000077559076553</v>
      </c>
      <c r="P48" s="15">
        <v>0.56316678119433927</v>
      </c>
    </row>
    <row r="49" spans="1:16" x14ac:dyDescent="0.25">
      <c r="A49" s="7" t="s">
        <v>46</v>
      </c>
      <c r="B49" s="3">
        <v>0.26200000000000001</v>
      </c>
      <c r="C49" s="10">
        <v>225192948</v>
      </c>
      <c r="D49" s="1">
        <v>24807058</v>
      </c>
      <c r="E49" s="1">
        <v>66991719</v>
      </c>
      <c r="F49" s="12">
        <v>133394171</v>
      </c>
      <c r="G49" s="10">
        <v>95840173</v>
      </c>
      <c r="H49" s="1">
        <v>14468665</v>
      </c>
      <c r="I49" s="1">
        <v>24766406</v>
      </c>
      <c r="J49" s="12">
        <v>56605102</v>
      </c>
      <c r="K49" s="13">
        <f t="shared" si="1"/>
        <v>0.42559135999232089</v>
      </c>
      <c r="L49" s="9">
        <f t="shared" si="2"/>
        <v>0.58324792081350396</v>
      </c>
      <c r="M49" s="9">
        <f t="shared" si="3"/>
        <v>0.36969354376471514</v>
      </c>
      <c r="N49" s="14">
        <f t="shared" si="4"/>
        <v>0.42434464396499005</v>
      </c>
      <c r="O49" s="15">
        <v>0.21358957134067508</v>
      </c>
      <c r="P49" s="15">
        <v>0.56919906822723265</v>
      </c>
    </row>
    <row r="50" spans="1:16" x14ac:dyDescent="0.25">
      <c r="A50" s="7" t="s">
        <v>47</v>
      </c>
      <c r="B50" s="3">
        <v>0.26100000000000001</v>
      </c>
      <c r="C50" s="10">
        <v>224958752</v>
      </c>
      <c r="D50" s="1">
        <v>24984142</v>
      </c>
      <c r="E50" s="1">
        <v>66839102</v>
      </c>
      <c r="F50" s="12">
        <v>133135508</v>
      </c>
      <c r="G50" s="10">
        <v>97470436</v>
      </c>
      <c r="H50" s="1">
        <v>14550028</v>
      </c>
      <c r="I50" s="1">
        <v>25615089</v>
      </c>
      <c r="J50" s="12">
        <v>57305319</v>
      </c>
      <c r="K50" s="13">
        <f t="shared" si="1"/>
        <v>0.43328136884400925</v>
      </c>
      <c r="L50" s="9">
        <f t="shared" si="2"/>
        <v>0.58237052927412913</v>
      </c>
      <c r="M50" s="9">
        <f t="shared" si="3"/>
        <v>0.38323508595312966</v>
      </c>
      <c r="N50" s="14">
        <f t="shared" si="4"/>
        <v>0.43042851498339574</v>
      </c>
      <c r="O50" s="15">
        <v>0.21519680988678305</v>
      </c>
      <c r="P50" s="15">
        <v>0.56932554121048662</v>
      </c>
    </row>
    <row r="51" spans="1:16" x14ac:dyDescent="0.25">
      <c r="A51" s="7" t="s">
        <v>48</v>
      </c>
      <c r="B51" s="3">
        <v>0.25700000000000001</v>
      </c>
      <c r="C51" s="10">
        <v>224763089.11924246</v>
      </c>
      <c r="D51" s="1">
        <v>24499505.696613532</v>
      </c>
      <c r="E51" s="1">
        <v>69830871.849298567</v>
      </c>
      <c r="F51" s="12">
        <v>130432711.57333036</v>
      </c>
      <c r="G51" s="10">
        <v>97683820.33063823</v>
      </c>
      <c r="H51" s="1">
        <v>14172066.500867087</v>
      </c>
      <c r="I51" s="1">
        <v>24851465.87358563</v>
      </c>
      <c r="J51" s="12">
        <v>58660287.95618552</v>
      </c>
      <c r="K51" s="13">
        <f t="shared" si="1"/>
        <v>0.43460792745562643</v>
      </c>
      <c r="L51" s="9">
        <f t="shared" si="2"/>
        <v>0.57846336478641835</v>
      </c>
      <c r="M51" s="9">
        <f t="shared" si="3"/>
        <v>0.35588079047927934</v>
      </c>
      <c r="N51" s="14">
        <f t="shared" si="4"/>
        <v>0.44973601521123185</v>
      </c>
      <c r="O51" s="15">
        <v>0.21239088028605013</v>
      </c>
      <c r="P51" s="15">
        <v>0.57137966574547339</v>
      </c>
    </row>
    <row r="52" spans="1:16" x14ac:dyDescent="0.25">
      <c r="A52" s="7" t="s">
        <v>49</v>
      </c>
      <c r="B52" s="3">
        <v>0.253</v>
      </c>
      <c r="C52" s="10">
        <v>225665796.467751</v>
      </c>
      <c r="D52" s="1">
        <v>24272421.108864758</v>
      </c>
      <c r="E52" s="1">
        <v>70165675.473573506</v>
      </c>
      <c r="F52" s="12">
        <v>131227699.88531274</v>
      </c>
      <c r="G52" s="10">
        <v>100555245.18174186</v>
      </c>
      <c r="H52" s="1">
        <v>14459046.547170054</v>
      </c>
      <c r="I52" s="1">
        <v>25969252.443111531</v>
      </c>
      <c r="J52" s="12">
        <v>60126946.191460274</v>
      </c>
      <c r="K52" s="13">
        <f t="shared" si="1"/>
        <v>0.44559364669209767</v>
      </c>
      <c r="L52" s="9">
        <f t="shared" si="2"/>
        <v>0.59569857008987581</v>
      </c>
      <c r="M52" s="9">
        <f t="shared" si="3"/>
        <v>0.37011333914817551</v>
      </c>
      <c r="N52" s="14">
        <f t="shared" si="4"/>
        <v>0.45818791492961158</v>
      </c>
      <c r="O52" s="15">
        <v>0.20689280941739488</v>
      </c>
      <c r="P52" s="15">
        <v>0.5740202862532936</v>
      </c>
    </row>
    <row r="53" spans="1:16" x14ac:dyDescent="0.25">
      <c r="A53" s="7" t="s">
        <v>50</v>
      </c>
      <c r="B53" s="3">
        <v>0.249</v>
      </c>
      <c r="C53" s="10">
        <v>224418066.07999998</v>
      </c>
      <c r="D53" s="1">
        <v>24143688.669999994</v>
      </c>
      <c r="E53" s="1">
        <v>69646451.329999983</v>
      </c>
      <c r="F53" s="12">
        <v>130627926.08</v>
      </c>
      <c r="G53" s="10">
        <v>103668846.11</v>
      </c>
      <c r="H53" s="1">
        <v>14498039.040000001</v>
      </c>
      <c r="I53" s="1">
        <v>26548957.230000004</v>
      </c>
      <c r="J53" s="12">
        <v>62621849.839999996</v>
      </c>
      <c r="K53" s="13">
        <f t="shared" si="1"/>
        <v>0.46194518971143966</v>
      </c>
      <c r="L53" s="9">
        <f t="shared" si="2"/>
        <v>0.60048981073942931</v>
      </c>
      <c r="M53" s="9">
        <f t="shared" si="3"/>
        <v>0.38119612303296385</v>
      </c>
      <c r="N53" s="14">
        <f t="shared" si="4"/>
        <v>0.47939098261154905</v>
      </c>
      <c r="O53" s="15">
        <v>0.21675873252650765</v>
      </c>
      <c r="P53" s="15">
        <v>0.57407570119992235</v>
      </c>
    </row>
    <row r="54" spans="1:16" x14ac:dyDescent="0.25">
      <c r="A54" s="7" t="s">
        <v>51</v>
      </c>
      <c r="B54" s="3">
        <v>0.247</v>
      </c>
      <c r="C54" s="10">
        <v>221301110.45999998</v>
      </c>
      <c r="D54" s="1">
        <v>23999522.970000003</v>
      </c>
      <c r="E54" s="1">
        <v>68710959.519999981</v>
      </c>
      <c r="F54" s="12">
        <v>128590627.97</v>
      </c>
      <c r="G54" s="10">
        <v>104905453.44</v>
      </c>
      <c r="H54" s="1">
        <v>14981194.07</v>
      </c>
      <c r="I54" s="1">
        <v>27363360.740000002</v>
      </c>
      <c r="J54" s="12">
        <v>62560898.630000003</v>
      </c>
      <c r="K54" s="13">
        <f t="shared" si="1"/>
        <v>0.47403943532837167</v>
      </c>
      <c r="L54" s="9">
        <f t="shared" si="2"/>
        <v>0.62422882691155424</v>
      </c>
      <c r="M54" s="9">
        <f t="shared" si="3"/>
        <v>0.39823866427065741</v>
      </c>
      <c r="N54" s="14">
        <f t="shared" si="4"/>
        <v>0.48651211692189084</v>
      </c>
      <c r="O54" s="15">
        <v>0.2251452006998555</v>
      </c>
      <c r="P54" s="15">
        <v>0.57077621125002276</v>
      </c>
    </row>
    <row r="55" spans="1:16" x14ac:dyDescent="0.25">
      <c r="A55" s="7" t="s">
        <v>52</v>
      </c>
      <c r="B55" s="3">
        <v>0.24600000000000002</v>
      </c>
      <c r="C55" s="10">
        <v>221593580.34999999</v>
      </c>
      <c r="D55" s="1">
        <v>24115408.359999999</v>
      </c>
      <c r="E55" s="1">
        <v>68360462.589999989</v>
      </c>
      <c r="F55" s="12">
        <v>129117709.40000001</v>
      </c>
      <c r="G55" s="10">
        <v>106506367.75</v>
      </c>
      <c r="H55" s="1">
        <v>15194780.119999997</v>
      </c>
      <c r="I55" s="1">
        <v>28033129.52</v>
      </c>
      <c r="J55" s="12">
        <v>63278458.109999999</v>
      </c>
      <c r="K55" s="13">
        <f t="shared" si="1"/>
        <v>0.48063832707507403</v>
      </c>
      <c r="L55" s="9">
        <f t="shared" si="2"/>
        <v>0.63008595555045366</v>
      </c>
      <c r="M55" s="9">
        <f t="shared" si="3"/>
        <v>0.41007811325286125</v>
      </c>
      <c r="N55" s="14">
        <f t="shared" si="4"/>
        <v>0.49008349361253456</v>
      </c>
      <c r="O55" s="15">
        <v>0.26606507804750174</v>
      </c>
      <c r="P55" s="15">
        <v>0.56548537052976655</v>
      </c>
    </row>
    <row r="56" spans="1:16" x14ac:dyDescent="0.25">
      <c r="A56" s="7" t="s">
        <v>53</v>
      </c>
      <c r="B56" s="3">
        <v>0.23499999999999999</v>
      </c>
      <c r="C56" s="10">
        <v>218995842.88</v>
      </c>
      <c r="D56" s="1">
        <v>23839242.020000003</v>
      </c>
      <c r="E56" s="1">
        <v>67822827.440000013</v>
      </c>
      <c r="F56" s="12">
        <v>127333773.41999999</v>
      </c>
      <c r="G56" s="10">
        <v>107196294.78999998</v>
      </c>
      <c r="H56" s="1">
        <v>15202601.809999999</v>
      </c>
      <c r="I56" s="1">
        <v>28486984.589999996</v>
      </c>
      <c r="J56" s="12">
        <v>63506708.389999986</v>
      </c>
      <c r="K56" s="13">
        <f t="shared" si="1"/>
        <v>0.48949008976731484</v>
      </c>
      <c r="L56" s="9">
        <f t="shared" si="2"/>
        <v>0.63771330469507925</v>
      </c>
      <c r="M56" s="9">
        <f t="shared" si="3"/>
        <v>0.42002059874606712</v>
      </c>
      <c r="N56" s="14">
        <f t="shared" si="4"/>
        <v>0.49874205942620053</v>
      </c>
      <c r="O56" s="15">
        <v>0.26860314668837126</v>
      </c>
      <c r="P56" s="15">
        <v>0.56350721177168317</v>
      </c>
    </row>
    <row r="57" spans="1:16" x14ac:dyDescent="0.25">
      <c r="A57" s="7" t="s">
        <v>54</v>
      </c>
      <c r="B57" s="3">
        <v>0.23199999999999998</v>
      </c>
      <c r="C57" s="10">
        <v>218433149.48000002</v>
      </c>
      <c r="D57" s="1">
        <v>23900450.269999992</v>
      </c>
      <c r="E57" s="1">
        <v>67086816.380000003</v>
      </c>
      <c r="F57" s="12">
        <v>127445882.83000001</v>
      </c>
      <c r="G57" s="10">
        <v>106940272.73999999</v>
      </c>
      <c r="H57" s="1">
        <v>15237245.5</v>
      </c>
      <c r="I57" s="1">
        <v>28052535.530000001</v>
      </c>
      <c r="J57" s="12">
        <v>63650491.709999993</v>
      </c>
      <c r="K57" s="13">
        <f t="shared" si="1"/>
        <v>0.48957895353604086</v>
      </c>
      <c r="L57" s="9">
        <f t="shared" si="2"/>
        <v>0.63752964182126282</v>
      </c>
      <c r="M57" s="9">
        <f t="shared" si="3"/>
        <v>0.4181527316947336</v>
      </c>
      <c r="N57" s="14">
        <f t="shared" si="4"/>
        <v>0.49943152573161853</v>
      </c>
      <c r="O57" s="15">
        <v>0.27189113454598041</v>
      </c>
      <c r="P57" s="15">
        <v>0.57968053881173043</v>
      </c>
    </row>
    <row r="58" spans="1:16" x14ac:dyDescent="0.25">
      <c r="A58" s="7" t="s">
        <v>55</v>
      </c>
      <c r="B58" s="3">
        <v>0.23</v>
      </c>
      <c r="C58" s="10">
        <v>215899046.59</v>
      </c>
      <c r="D58" s="1">
        <v>23689534.75</v>
      </c>
      <c r="E58" s="1">
        <v>66556550.590000004</v>
      </c>
      <c r="F58" s="12">
        <v>125652961.25</v>
      </c>
      <c r="G58" s="10">
        <v>106026603.78999999</v>
      </c>
      <c r="H58" s="1">
        <v>14987769.169999998</v>
      </c>
      <c r="I58" s="1">
        <v>27568330.599999994</v>
      </c>
      <c r="J58" s="12">
        <v>63470504.019999996</v>
      </c>
      <c r="K58" s="13">
        <f t="shared" si="1"/>
        <v>0.49109343216020912</v>
      </c>
      <c r="L58" s="9">
        <f t="shared" si="2"/>
        <v>0.63267469488821426</v>
      </c>
      <c r="M58" s="9">
        <f t="shared" si="3"/>
        <v>0.41420912525689219</v>
      </c>
      <c r="N58" s="14">
        <f t="shared" si="4"/>
        <v>0.50512541358829288</v>
      </c>
      <c r="O58" s="15">
        <v>0.27553792025274815</v>
      </c>
      <c r="P58" s="15">
        <v>0.57985286614763942</v>
      </c>
    </row>
    <row r="59" spans="1:16" x14ac:dyDescent="0.25">
      <c r="A59" s="7" t="s">
        <v>56</v>
      </c>
      <c r="B59" s="3">
        <v>0.22899999999999998</v>
      </c>
      <c r="C59" s="10">
        <v>215984810.91000003</v>
      </c>
      <c r="D59" s="1">
        <v>23124064.41</v>
      </c>
      <c r="E59" s="1">
        <v>66175684.82</v>
      </c>
      <c r="F59" s="12">
        <v>126685061.68000001</v>
      </c>
      <c r="G59" s="10">
        <v>104826835.99000001</v>
      </c>
      <c r="H59" s="1">
        <v>14431828.520000001</v>
      </c>
      <c r="I59" s="1">
        <v>27481353.619999997</v>
      </c>
      <c r="J59" s="12">
        <v>62913653.850000009</v>
      </c>
      <c r="K59" s="13">
        <f t="shared" si="1"/>
        <v>0.4853435551710204</v>
      </c>
      <c r="L59" s="9">
        <f t="shared" si="2"/>
        <v>0.62410432111402347</v>
      </c>
      <c r="M59" s="9">
        <f t="shared" si="3"/>
        <v>0.4152787189849288</v>
      </c>
      <c r="N59" s="14">
        <f t="shared" si="4"/>
        <v>0.49661462066393181</v>
      </c>
      <c r="O59" s="15">
        <v>0.28693801031780225</v>
      </c>
      <c r="P59" s="15">
        <v>0.58700257841469461</v>
      </c>
    </row>
    <row r="60" spans="1:16" x14ac:dyDescent="0.25">
      <c r="A60" s="7" t="s">
        <v>57</v>
      </c>
      <c r="B60" s="3">
        <v>0.215</v>
      </c>
      <c r="C60" s="10">
        <v>211142552.07000002</v>
      </c>
      <c r="D60" s="1">
        <v>22818761.650000002</v>
      </c>
      <c r="E60" s="1">
        <v>65621783.950000003</v>
      </c>
      <c r="F60" s="12">
        <v>122702006.47000001</v>
      </c>
      <c r="G60" s="10">
        <v>103766486.2</v>
      </c>
      <c r="H60" s="1">
        <v>14312708.65</v>
      </c>
      <c r="I60" s="1">
        <v>27704846.510000002</v>
      </c>
      <c r="J60" s="12">
        <v>61748931.039999999</v>
      </c>
      <c r="K60" s="13">
        <f t="shared" si="1"/>
        <v>0.49145226853940049</v>
      </c>
      <c r="L60" s="9">
        <f t="shared" si="2"/>
        <v>0.62723424125866178</v>
      </c>
      <c r="M60" s="9">
        <f t="shared" si="3"/>
        <v>0.42218977970957766</v>
      </c>
      <c r="N60" s="14">
        <f t="shared" si="4"/>
        <v>0.50324304236294037</v>
      </c>
      <c r="O60" s="15">
        <v>0.29089791376529467</v>
      </c>
      <c r="P60" s="15">
        <v>0.59219640675830931</v>
      </c>
    </row>
    <row r="61" spans="1:16" x14ac:dyDescent="0.25">
      <c r="A61" s="7" t="s">
        <v>58</v>
      </c>
      <c r="B61" s="3">
        <v>0.20899999999999999</v>
      </c>
      <c r="C61" s="10">
        <v>207371515.38</v>
      </c>
      <c r="D61" s="1">
        <v>22225399.840000004</v>
      </c>
      <c r="E61" s="1">
        <v>64950217.209999993</v>
      </c>
      <c r="F61" s="12">
        <v>120195898.32999998</v>
      </c>
      <c r="G61" s="10">
        <v>101800724.59999999</v>
      </c>
      <c r="H61" s="1">
        <v>13859482.270000001</v>
      </c>
      <c r="I61" s="1">
        <v>27796777.230000004</v>
      </c>
      <c r="J61" s="12">
        <v>60144465.099999994</v>
      </c>
      <c r="K61" s="13">
        <f t="shared" si="1"/>
        <v>0.49090987454788204</v>
      </c>
      <c r="L61" s="9">
        <f t="shared" si="2"/>
        <v>0.62358753362252217</v>
      </c>
      <c r="M61" s="9">
        <f t="shared" si="3"/>
        <v>0.42797050455006486</v>
      </c>
      <c r="N61" s="14">
        <f t="shared" si="4"/>
        <v>0.5003870010178908</v>
      </c>
      <c r="O61" s="15">
        <v>0.29591174992372948</v>
      </c>
      <c r="P61" s="15">
        <v>0.5991376755229938</v>
      </c>
    </row>
    <row r="62" spans="1:16" x14ac:dyDescent="0.25">
      <c r="A62" s="7" t="s">
        <v>59</v>
      </c>
      <c r="B62" s="3">
        <v>0.20800000000000002</v>
      </c>
      <c r="C62" s="10">
        <v>203474066.84999999</v>
      </c>
      <c r="D62" s="1">
        <v>22066437.259999998</v>
      </c>
      <c r="E62" s="1">
        <v>64049796.390000001</v>
      </c>
      <c r="F62" s="12">
        <v>117357833.19999999</v>
      </c>
      <c r="G62" s="10">
        <v>99107240.569999993</v>
      </c>
      <c r="H62" s="1">
        <v>13616123.300000001</v>
      </c>
      <c r="I62" s="1">
        <v>27746461.640000004</v>
      </c>
      <c r="J62" s="12">
        <v>57744655.629999995</v>
      </c>
      <c r="K62" s="13">
        <f t="shared" si="1"/>
        <v>0.48707553795079611</v>
      </c>
      <c r="L62" s="9">
        <f t="shared" si="2"/>
        <v>0.6170512774475857</v>
      </c>
      <c r="M62" s="9">
        <f t="shared" si="3"/>
        <v>0.43320140271877616</v>
      </c>
      <c r="N62" s="14">
        <f t="shared" si="4"/>
        <v>0.4920392108091512</v>
      </c>
      <c r="O62" s="15">
        <v>0.30910069034864252</v>
      </c>
      <c r="P62" s="15">
        <v>0.61885977859577534</v>
      </c>
    </row>
    <row r="63" spans="1:16" x14ac:dyDescent="0.25">
      <c r="A63" s="7" t="s">
        <v>60</v>
      </c>
      <c r="B63" s="3">
        <v>0.20399999999999999</v>
      </c>
      <c r="C63" s="10">
        <v>200115536.93999994</v>
      </c>
      <c r="D63" s="1">
        <v>19984346.999999993</v>
      </c>
      <c r="E63" s="1">
        <v>63404052.119999982</v>
      </c>
      <c r="F63" s="12">
        <v>116727137.81999998</v>
      </c>
      <c r="G63" s="10">
        <v>94432951.659999996</v>
      </c>
      <c r="H63" s="1">
        <v>11558431.819999998</v>
      </c>
      <c r="I63" s="1">
        <v>27576113.890000001</v>
      </c>
      <c r="J63" s="12">
        <v>55298405.949999996</v>
      </c>
      <c r="K63" s="13">
        <f t="shared" si="1"/>
        <v>0.47189215342291768</v>
      </c>
      <c r="L63" s="9">
        <f t="shared" si="2"/>
        <v>0.57837425561115419</v>
      </c>
      <c r="M63" s="9">
        <f t="shared" si="3"/>
        <v>0.43492668004576124</v>
      </c>
      <c r="N63" s="14">
        <f t="shared" si="4"/>
        <v>0.47374078541421405</v>
      </c>
      <c r="O63" s="15">
        <v>0.3200851729173495</v>
      </c>
      <c r="P63" s="15">
        <v>0.64275622825764644</v>
      </c>
    </row>
    <row r="64" spans="1:16" x14ac:dyDescent="0.25">
      <c r="A64" s="7" t="s">
        <v>61</v>
      </c>
      <c r="B64" s="3">
        <v>0.19800000000000001</v>
      </c>
      <c r="C64" s="10">
        <v>190385560.91</v>
      </c>
      <c r="D64" s="1">
        <v>19157004.25</v>
      </c>
      <c r="E64" s="1">
        <v>62542133.639999993</v>
      </c>
      <c r="F64" s="12">
        <v>108686423.02000001</v>
      </c>
      <c r="G64" s="10">
        <v>92454522.129999995</v>
      </c>
      <c r="H64" s="1">
        <v>10967893</v>
      </c>
      <c r="I64" s="1">
        <v>27488797.240000002</v>
      </c>
      <c r="J64" s="12">
        <v>53997831.890000001</v>
      </c>
      <c r="K64" s="13">
        <f t="shared" si="1"/>
        <v>0.48561730043018103</v>
      </c>
      <c r="L64" s="9">
        <f t="shared" si="2"/>
        <v>0.57252652120698877</v>
      </c>
      <c r="M64" s="9">
        <f t="shared" si="3"/>
        <v>0.43952445559706693</v>
      </c>
      <c r="N64" s="14">
        <f t="shared" si="4"/>
        <v>0.49682223767787032</v>
      </c>
      <c r="O64" s="15">
        <v>0.30792818363106877</v>
      </c>
      <c r="P64" s="15">
        <v>0.63803650741157614</v>
      </c>
    </row>
    <row r="65" spans="1:16" x14ac:dyDescent="0.25">
      <c r="A65" s="7" t="s">
        <v>62</v>
      </c>
      <c r="B65" s="3">
        <v>0.19</v>
      </c>
      <c r="C65" s="10">
        <v>185860077.82000002</v>
      </c>
      <c r="D65" s="1">
        <v>18367199.260000005</v>
      </c>
      <c r="E65" s="1">
        <v>62118976.219999999</v>
      </c>
      <c r="F65" s="12">
        <v>105373902.34000002</v>
      </c>
      <c r="G65" s="10">
        <v>88881227.689999998</v>
      </c>
      <c r="H65" s="1">
        <v>10464837.569999998</v>
      </c>
      <c r="I65" s="1">
        <v>27525107.419999998</v>
      </c>
      <c r="J65" s="12">
        <v>50891282.700000003</v>
      </c>
      <c r="K65" s="13">
        <f t="shared" si="1"/>
        <v>0.47821581015412484</v>
      </c>
      <c r="L65" s="9">
        <f t="shared" si="2"/>
        <v>0.56975684870965981</v>
      </c>
      <c r="M65" s="9">
        <f t="shared" si="3"/>
        <v>0.44310304346480744</v>
      </c>
      <c r="N65" s="14">
        <f t="shared" si="4"/>
        <v>0.48295907781600333</v>
      </c>
      <c r="O65" s="15">
        <v>0.30575807383911019</v>
      </c>
      <c r="P65" s="15">
        <v>0.63958797962576119</v>
      </c>
    </row>
    <row r="66" spans="1:16" x14ac:dyDescent="0.25">
      <c r="A66" s="7" t="s">
        <v>63</v>
      </c>
      <c r="B66" s="3">
        <v>0.187</v>
      </c>
      <c r="C66" s="10">
        <v>181268591.88</v>
      </c>
      <c r="D66" s="1">
        <v>16718818.6</v>
      </c>
      <c r="E66" s="1">
        <v>61689806.349999994</v>
      </c>
      <c r="F66" s="12">
        <v>102859966.93000001</v>
      </c>
      <c r="G66" s="10">
        <v>84718804.659999996</v>
      </c>
      <c r="H66" s="1">
        <v>8865979.1700000018</v>
      </c>
      <c r="I66" s="1">
        <v>27585528.830000006</v>
      </c>
      <c r="J66" s="12">
        <v>48267296.659999996</v>
      </c>
      <c r="K66" s="13">
        <f t="shared" si="1"/>
        <v>0.46736615417680266</v>
      </c>
      <c r="L66" s="9">
        <f t="shared" si="2"/>
        <v>0.53029938191924653</v>
      </c>
      <c r="M66" s="9">
        <f t="shared" si="3"/>
        <v>0.44716510655734953</v>
      </c>
      <c r="N66" s="14">
        <f t="shared" si="4"/>
        <v>0.46925250027396631</v>
      </c>
      <c r="O66" s="15">
        <v>0.29957536373465488</v>
      </c>
      <c r="P66" s="15">
        <v>0.63334827668874538</v>
      </c>
    </row>
    <row r="67" spans="1:16" x14ac:dyDescent="0.25">
      <c r="A67" s="7" t="s">
        <v>64</v>
      </c>
      <c r="B67" s="3">
        <v>0.188</v>
      </c>
      <c r="C67" s="10">
        <v>180180298.18000004</v>
      </c>
      <c r="D67" s="1">
        <v>16524818.789999999</v>
      </c>
      <c r="E67" s="1">
        <v>60903834.420000002</v>
      </c>
      <c r="F67" s="12">
        <v>102751644.97000003</v>
      </c>
      <c r="G67" s="10">
        <v>81801047.219999999</v>
      </c>
      <c r="H67" s="1">
        <v>8755609.0300000012</v>
      </c>
      <c r="I67" s="1">
        <v>27116399.759999998</v>
      </c>
      <c r="J67" s="12">
        <v>45929038.43</v>
      </c>
      <c r="K67" s="13">
        <f t="shared" si="1"/>
        <v>0.45399551474979127</v>
      </c>
      <c r="L67" s="9">
        <f t="shared" si="2"/>
        <v>0.52984599354871365</v>
      </c>
      <c r="M67" s="9">
        <f t="shared" si="3"/>
        <v>0.44523304678983128</v>
      </c>
      <c r="N67" s="14">
        <f t="shared" si="4"/>
        <v>0.44699078485224941</v>
      </c>
      <c r="O67" s="15">
        <v>0.25496224185044236</v>
      </c>
      <c r="P67" s="15">
        <v>0.61268792589186549</v>
      </c>
    </row>
    <row r="68" spans="1:16" x14ac:dyDescent="0.25">
      <c r="A68" s="7" t="s">
        <v>65</v>
      </c>
      <c r="B68" s="3">
        <v>0.17899999999999999</v>
      </c>
      <c r="C68" s="10">
        <v>177095639.75</v>
      </c>
      <c r="D68" s="1">
        <v>16227448.439999999</v>
      </c>
      <c r="E68" s="1">
        <v>60184672.899999999</v>
      </c>
      <c r="F68" s="12">
        <v>100683518.41</v>
      </c>
      <c r="G68" s="10">
        <v>79898628.389999986</v>
      </c>
      <c r="H68" s="1">
        <v>8756595.6699999981</v>
      </c>
      <c r="I68" s="1">
        <v>26927763.729999997</v>
      </c>
      <c r="J68" s="12">
        <v>44214268.989999995</v>
      </c>
      <c r="K68" s="13">
        <f t="shared" ref="K68:K77" si="5">G68/C68</f>
        <v>0.45116090098429418</v>
      </c>
      <c r="L68" s="9">
        <f t="shared" ref="L68:L77" si="6">H68/D68</f>
        <v>0.53961629903659691</v>
      </c>
      <c r="M68" s="9">
        <f t="shared" ref="M68:M77" si="7">I68/E68</f>
        <v>0.44741895955373712</v>
      </c>
      <c r="N68" s="14">
        <f t="shared" ref="N68:N77" si="8">J68/F68</f>
        <v>0.43914107977387273</v>
      </c>
      <c r="O68" s="15">
        <v>0.26940056845416349</v>
      </c>
      <c r="P68" s="15">
        <v>0.60235906161187036</v>
      </c>
    </row>
    <row r="69" spans="1:16" x14ac:dyDescent="0.25">
      <c r="A69" s="7" t="s">
        <v>66</v>
      </c>
      <c r="B69" s="3">
        <v>0.17199999999999999</v>
      </c>
      <c r="C69" s="10">
        <v>172971132.49000001</v>
      </c>
      <c r="D69" s="1">
        <v>15239982.550000001</v>
      </c>
      <c r="E69" s="1">
        <v>57505010.770000003</v>
      </c>
      <c r="F69" s="12">
        <v>100226139.16999999</v>
      </c>
      <c r="G69" s="10">
        <v>75378997.309999987</v>
      </c>
      <c r="H69" s="1">
        <v>7925367.6099999985</v>
      </c>
      <c r="I69" s="1">
        <v>24782471.48</v>
      </c>
      <c r="J69" s="12">
        <v>42671158.219999991</v>
      </c>
      <c r="K69" s="13">
        <f t="shared" si="5"/>
        <v>0.43578946512567857</v>
      </c>
      <c r="L69" s="9">
        <f t="shared" si="6"/>
        <v>0.52003784020080768</v>
      </c>
      <c r="M69" s="9">
        <f t="shared" si="7"/>
        <v>0.43096194832692486</v>
      </c>
      <c r="N69" s="14">
        <f t="shared" si="8"/>
        <v>0.42574879740326727</v>
      </c>
      <c r="O69" s="15">
        <v>0.25850239445203405</v>
      </c>
      <c r="P69" s="15">
        <v>0.57096451304388218</v>
      </c>
    </row>
    <row r="70" spans="1:16" x14ac:dyDescent="0.25">
      <c r="A70" s="7" t="s">
        <v>67</v>
      </c>
      <c r="B70" s="3">
        <v>0.16800000000000001</v>
      </c>
      <c r="C70" s="10">
        <v>169332491.88999999</v>
      </c>
      <c r="D70" s="1">
        <v>14722354.040000001</v>
      </c>
      <c r="E70" s="1">
        <v>56749514.329999998</v>
      </c>
      <c r="F70" s="12">
        <v>97860623.519999981</v>
      </c>
      <c r="G70" s="10">
        <v>71241202.640000001</v>
      </c>
      <c r="H70" s="1">
        <v>7316011.4199999999</v>
      </c>
      <c r="I70" s="1">
        <v>24422338.110000003</v>
      </c>
      <c r="J70" s="12">
        <v>39502853.109999999</v>
      </c>
      <c r="K70" s="13">
        <f t="shared" si="5"/>
        <v>0.42071785423366337</v>
      </c>
      <c r="L70" s="9">
        <f t="shared" si="6"/>
        <v>0.49693217539278789</v>
      </c>
      <c r="M70" s="9">
        <f t="shared" si="7"/>
        <v>0.43035325320994694</v>
      </c>
      <c r="N70" s="14">
        <f t="shared" si="8"/>
        <v>0.40366443303855221</v>
      </c>
      <c r="O70" s="15">
        <v>0.21485826140801517</v>
      </c>
      <c r="P70" s="15">
        <v>0.52849194291958967</v>
      </c>
    </row>
    <row r="71" spans="1:16" x14ac:dyDescent="0.25">
      <c r="A71" s="7" t="s">
        <v>68</v>
      </c>
      <c r="B71" s="3">
        <v>0.16600000000000001</v>
      </c>
      <c r="C71" s="10">
        <v>168707423.82000002</v>
      </c>
      <c r="D71" s="1">
        <v>14502811.73</v>
      </c>
      <c r="E71" s="1">
        <v>55833179.839999996</v>
      </c>
      <c r="F71" s="12">
        <v>98371432.25000003</v>
      </c>
      <c r="G71" s="10">
        <v>68525383.510000005</v>
      </c>
      <c r="H71" s="1">
        <v>7052545.3100000005</v>
      </c>
      <c r="I71" s="1">
        <v>23684119.270000003</v>
      </c>
      <c r="J71" s="12">
        <v>37788718.93</v>
      </c>
      <c r="K71" s="13">
        <f t="shared" si="5"/>
        <v>0.40617882697984997</v>
      </c>
      <c r="L71" s="9">
        <f t="shared" si="6"/>
        <v>0.48628813786580133</v>
      </c>
      <c r="M71" s="9">
        <f t="shared" si="7"/>
        <v>0.42419434712246556</v>
      </c>
      <c r="N71" s="14">
        <f t="shared" si="8"/>
        <v>0.38414322192609929</v>
      </c>
      <c r="O71" s="15">
        <v>0.22823246857777954</v>
      </c>
      <c r="P71" s="15">
        <v>0.53444836351527736</v>
      </c>
    </row>
    <row r="72" spans="1:16" x14ac:dyDescent="0.25">
      <c r="A72" s="7" t="s">
        <v>69</v>
      </c>
      <c r="B72" s="3">
        <v>0.16200000000000001</v>
      </c>
      <c r="C72" s="10">
        <v>164422257.02999997</v>
      </c>
      <c r="D72" s="1">
        <v>13977145.329999998</v>
      </c>
      <c r="E72" s="1">
        <v>53094729.979999997</v>
      </c>
      <c r="F72" s="12">
        <v>97350381.719999984</v>
      </c>
      <c r="G72" s="10">
        <v>62233325.240000002</v>
      </c>
      <c r="H72" s="1">
        <v>6764430.7400000002</v>
      </c>
      <c r="I72" s="1">
        <v>21464766.659999996</v>
      </c>
      <c r="J72" s="12">
        <v>34004127.840000004</v>
      </c>
      <c r="K72" s="13">
        <f t="shared" si="5"/>
        <v>0.37849696485217998</v>
      </c>
      <c r="L72" s="9">
        <f t="shared" si="6"/>
        <v>0.48396368359146202</v>
      </c>
      <c r="M72" s="9">
        <f t="shared" si="7"/>
        <v>0.40427301670213706</v>
      </c>
      <c r="N72" s="14">
        <f t="shared" si="8"/>
        <v>0.34929629693495168</v>
      </c>
      <c r="O72" s="15">
        <v>0.21678298888714309</v>
      </c>
      <c r="P72" s="15">
        <v>0.5104461466132536</v>
      </c>
    </row>
    <row r="73" spans="1:16" x14ac:dyDescent="0.25">
      <c r="A73" s="7" t="s">
        <v>70</v>
      </c>
      <c r="B73" s="3">
        <v>0.16600000000000001</v>
      </c>
      <c r="C73" s="10">
        <v>164109333.80000001</v>
      </c>
      <c r="D73" s="1">
        <v>13832816.640000001</v>
      </c>
      <c r="E73" s="1">
        <v>52641689.190000005</v>
      </c>
      <c r="F73" s="12">
        <v>97634827.969999999</v>
      </c>
      <c r="G73" s="10">
        <v>61025330.250000007</v>
      </c>
      <c r="H73" s="1">
        <v>6675983.2599999998</v>
      </c>
      <c r="I73" s="1">
        <v>21068999.500000004</v>
      </c>
      <c r="J73" s="12">
        <v>33280347.490000002</v>
      </c>
      <c r="K73" s="13">
        <f t="shared" si="5"/>
        <v>0.37185776602061865</v>
      </c>
      <c r="L73" s="9">
        <f t="shared" si="6"/>
        <v>0.48261922598577867</v>
      </c>
      <c r="M73" s="9">
        <f t="shared" si="7"/>
        <v>0.40023410768517553</v>
      </c>
      <c r="N73" s="14">
        <f t="shared" si="8"/>
        <v>0.34086553110152423</v>
      </c>
      <c r="O73" s="15">
        <v>0.20665293802422779</v>
      </c>
      <c r="P73" s="15">
        <v>0.48285095331071715</v>
      </c>
    </row>
    <row r="74" spans="1:16" x14ac:dyDescent="0.25">
      <c r="A74" s="7" t="s">
        <v>71</v>
      </c>
      <c r="B74" s="3">
        <v>0.16300000000000001</v>
      </c>
      <c r="C74" s="10">
        <v>165349237.01000002</v>
      </c>
      <c r="D74" s="1">
        <v>13862424.16</v>
      </c>
      <c r="E74" s="1">
        <v>52060007.32</v>
      </c>
      <c r="F74" s="12">
        <v>99426805.530000016</v>
      </c>
      <c r="G74" s="10">
        <v>60033130.949999996</v>
      </c>
      <c r="H74" s="1">
        <v>6638070.4199999999</v>
      </c>
      <c r="I74" s="1">
        <v>20616349.93</v>
      </c>
      <c r="J74" s="12">
        <v>32778710.599999994</v>
      </c>
      <c r="K74" s="13">
        <f t="shared" si="5"/>
        <v>0.36306869046132523</v>
      </c>
      <c r="L74" s="9">
        <f t="shared" si="6"/>
        <v>0.47885350667267418</v>
      </c>
      <c r="M74" s="9">
        <f t="shared" si="7"/>
        <v>0.39601127605066189</v>
      </c>
      <c r="N74" s="14">
        <f t="shared" si="8"/>
        <v>0.32967679515872289</v>
      </c>
      <c r="O74" s="15">
        <v>0.19566662612605476</v>
      </c>
      <c r="P74" s="15">
        <v>0.47069559665081478</v>
      </c>
    </row>
    <row r="75" spans="1:16" x14ac:dyDescent="0.25">
      <c r="A75" s="7" t="s">
        <v>72</v>
      </c>
      <c r="B75" s="3">
        <v>0.16399999999999998</v>
      </c>
      <c r="C75" s="10">
        <v>156919213.94999999</v>
      </c>
      <c r="D75" s="1">
        <v>12651043.090000002</v>
      </c>
      <c r="E75" s="1">
        <v>44272244.679999992</v>
      </c>
      <c r="F75" s="12">
        <v>99995926.179999992</v>
      </c>
      <c r="G75" s="10">
        <v>47182327.879999995</v>
      </c>
      <c r="H75" s="1">
        <v>5818562.5300000012</v>
      </c>
      <c r="I75" s="1">
        <v>13706818.300000001</v>
      </c>
      <c r="J75" s="12">
        <v>27656947.049999997</v>
      </c>
      <c r="K75" s="13">
        <f t="shared" si="5"/>
        <v>0.30067909908747026</v>
      </c>
      <c r="L75" s="9">
        <f t="shared" si="6"/>
        <v>0.45992749282462531</v>
      </c>
      <c r="M75" s="9">
        <f t="shared" si="7"/>
        <v>0.30960296680398641</v>
      </c>
      <c r="N75" s="14">
        <f t="shared" si="8"/>
        <v>0.27658073790141674</v>
      </c>
      <c r="O75" s="15">
        <v>0.18418055829672078</v>
      </c>
      <c r="P75" s="15">
        <v>0.45702774619754688</v>
      </c>
    </row>
    <row r="76" spans="1:16" x14ac:dyDescent="0.25">
      <c r="A76" s="7" t="s">
        <v>73</v>
      </c>
      <c r="B76" s="3">
        <v>0.17399999999999999</v>
      </c>
      <c r="C76" s="10">
        <v>155953251.16999999</v>
      </c>
      <c r="D76" s="1">
        <v>12371018.820000002</v>
      </c>
      <c r="E76" s="1">
        <v>43770991.770000003</v>
      </c>
      <c r="F76" s="12">
        <v>99811240.579999983</v>
      </c>
      <c r="G76" s="10">
        <v>47283561.929999992</v>
      </c>
      <c r="H76" s="1">
        <v>5857406.1299999999</v>
      </c>
      <c r="I76" s="1">
        <v>13628255.199999999</v>
      </c>
      <c r="J76" s="12">
        <v>27797900.599999994</v>
      </c>
      <c r="K76" s="13">
        <f t="shared" si="5"/>
        <v>0.30319061369523864</v>
      </c>
      <c r="L76" s="9">
        <f t="shared" si="6"/>
        <v>0.47347807122647306</v>
      </c>
      <c r="M76" s="9">
        <f t="shared" si="7"/>
        <v>0.31135358484932951</v>
      </c>
      <c r="N76" s="14">
        <f t="shared" si="8"/>
        <v>0.27850470987503279</v>
      </c>
      <c r="O76" s="15">
        <v>0.18058551454668401</v>
      </c>
      <c r="P76" s="15">
        <v>0.45273473747506371</v>
      </c>
    </row>
    <row r="77" spans="1:16" x14ac:dyDescent="0.25">
      <c r="A77" s="7" t="s">
        <v>74</v>
      </c>
      <c r="B77" s="3">
        <v>0.14099999999999999</v>
      </c>
      <c r="C77" s="10">
        <v>144400417.56</v>
      </c>
      <c r="D77" s="1">
        <v>9566302.4300000016</v>
      </c>
      <c r="E77" s="1">
        <v>36557075.82</v>
      </c>
      <c r="F77" s="12">
        <v>98277039.310000017</v>
      </c>
      <c r="G77" s="10">
        <v>29368719.09</v>
      </c>
      <c r="H77" s="1">
        <v>3133533.3</v>
      </c>
      <c r="I77" s="1">
        <v>7062895.3800000008</v>
      </c>
      <c r="J77" s="12">
        <v>19172290.41</v>
      </c>
      <c r="K77" s="13">
        <f t="shared" si="5"/>
        <v>0.20338389310956781</v>
      </c>
      <c r="L77" s="9">
        <f t="shared" si="6"/>
        <v>0.32755950618634155</v>
      </c>
      <c r="M77" s="9">
        <f t="shared" si="7"/>
        <v>0.19320186917510407</v>
      </c>
      <c r="N77" s="14">
        <f t="shared" si="8"/>
        <v>0.19508412691924831</v>
      </c>
      <c r="O77" s="15">
        <v>0.14919965023496665</v>
      </c>
      <c r="P77" s="15">
        <v>0.43258753722581023</v>
      </c>
    </row>
    <row r="78" spans="1:16" x14ac:dyDescent="0.25">
      <c r="O78" s="15"/>
      <c r="P78" s="15"/>
    </row>
    <row r="79" spans="1:16" x14ac:dyDescent="0.25">
      <c r="O79" s="15"/>
      <c r="P79" s="15"/>
    </row>
    <row r="80" spans="1:16" x14ac:dyDescent="0.25">
      <c r="O80" s="15"/>
      <c r="P80" s="15"/>
    </row>
    <row r="81" spans="15:16" x14ac:dyDescent="0.25">
      <c r="O81" s="15"/>
      <c r="P81" s="15"/>
    </row>
    <row r="82" spans="15:16" x14ac:dyDescent="0.25">
      <c r="O82" s="15"/>
      <c r="P82" s="15"/>
    </row>
    <row r="83" spans="15:16" x14ac:dyDescent="0.25">
      <c r="O83" s="15"/>
      <c r="P83" s="15"/>
    </row>
    <row r="84" spans="15:16" x14ac:dyDescent="0.25">
      <c r="O84" s="15"/>
      <c r="P84" s="15"/>
    </row>
    <row r="85" spans="15:16" x14ac:dyDescent="0.25">
      <c r="O85" s="15"/>
      <c r="P85" s="15"/>
    </row>
    <row r="86" spans="15:16" x14ac:dyDescent="0.25">
      <c r="O86" s="15"/>
      <c r="P86" s="15"/>
    </row>
    <row r="87" spans="15:16" x14ac:dyDescent="0.25">
      <c r="O87" s="15"/>
      <c r="P87" s="15"/>
    </row>
    <row r="88" spans="15:16" x14ac:dyDescent="0.25">
      <c r="O88" s="15"/>
      <c r="P88" s="15"/>
    </row>
    <row r="89" spans="15:16" x14ac:dyDescent="0.25">
      <c r="O89" s="15"/>
      <c r="P89" s="15"/>
    </row>
    <row r="90" spans="15:16" x14ac:dyDescent="0.25">
      <c r="O90" s="15"/>
      <c r="P90" s="15"/>
    </row>
    <row r="91" spans="15:16" x14ac:dyDescent="0.25">
      <c r="O91" s="15"/>
      <c r="P91" s="15"/>
    </row>
    <row r="92" spans="15:16" x14ac:dyDescent="0.25">
      <c r="O92" s="15"/>
      <c r="P92" s="15"/>
    </row>
    <row r="93" spans="15:16" x14ac:dyDescent="0.25">
      <c r="O93" s="15"/>
      <c r="P93" s="15"/>
    </row>
    <row r="94" spans="15:16" x14ac:dyDescent="0.25">
      <c r="O94" s="15"/>
      <c r="P94" s="15"/>
    </row>
    <row r="95" spans="15:16" x14ac:dyDescent="0.25">
      <c r="O95" s="15"/>
      <c r="P95" s="15"/>
    </row>
    <row r="96" spans="15:16" x14ac:dyDescent="0.25">
      <c r="O96" s="15"/>
      <c r="P96" s="15"/>
    </row>
    <row r="97" spans="15:16" x14ac:dyDescent="0.25">
      <c r="O97" s="15"/>
      <c r="P97" s="15"/>
    </row>
    <row r="98" spans="15:16" x14ac:dyDescent="0.25">
      <c r="O98" s="15"/>
      <c r="P98" s="15"/>
    </row>
    <row r="99" spans="15:16" x14ac:dyDescent="0.25">
      <c r="O99" s="15"/>
      <c r="P99" s="15"/>
    </row>
    <row r="100" spans="15:16" x14ac:dyDescent="0.25">
      <c r="O100" s="15"/>
      <c r="P100" s="15"/>
    </row>
    <row r="101" spans="15:16" x14ac:dyDescent="0.25">
      <c r="O101" s="15"/>
      <c r="P101" s="15"/>
    </row>
    <row r="102" spans="15:16" x14ac:dyDescent="0.25">
      <c r="O102" s="15"/>
      <c r="P102" s="15"/>
    </row>
    <row r="103" spans="15:16" x14ac:dyDescent="0.25">
      <c r="O103" s="15"/>
      <c r="P103" s="15"/>
    </row>
    <row r="104" spans="15:16" x14ac:dyDescent="0.25">
      <c r="O104" s="15"/>
      <c r="P104" s="15"/>
    </row>
    <row r="105" spans="15:16" x14ac:dyDescent="0.25">
      <c r="O105" s="15"/>
      <c r="P105" s="15"/>
    </row>
    <row r="106" spans="15:16" x14ac:dyDescent="0.25">
      <c r="O106" s="15"/>
      <c r="P106" s="15"/>
    </row>
    <row r="107" spans="15:16" x14ac:dyDescent="0.25">
      <c r="O107" s="15"/>
      <c r="P107" s="15"/>
    </row>
    <row r="108" spans="15:16" x14ac:dyDescent="0.25">
      <c r="O108" s="15"/>
      <c r="P108" s="15"/>
    </row>
    <row r="109" spans="15:16" x14ac:dyDescent="0.25">
      <c r="O109" s="15"/>
      <c r="P109" s="15"/>
    </row>
    <row r="110" spans="15:16" x14ac:dyDescent="0.25">
      <c r="O110" s="15"/>
      <c r="P110" s="15"/>
    </row>
    <row r="111" spans="15:16" x14ac:dyDescent="0.25">
      <c r="O111" s="15"/>
      <c r="P111" s="15"/>
    </row>
    <row r="112" spans="15:16" x14ac:dyDescent="0.25">
      <c r="O112" s="15"/>
      <c r="P112" s="15"/>
    </row>
    <row r="113" spans="15:16" x14ac:dyDescent="0.25">
      <c r="O113" s="15"/>
      <c r="P113" s="15"/>
    </row>
    <row r="114" spans="15:16" x14ac:dyDescent="0.25">
      <c r="O114" s="15"/>
      <c r="P114" s="15"/>
    </row>
    <row r="115" spans="15:16" x14ac:dyDescent="0.25">
      <c r="O115" s="15"/>
      <c r="P115" s="15"/>
    </row>
    <row r="116" spans="15:16" x14ac:dyDescent="0.25">
      <c r="O116" s="15"/>
      <c r="P116" s="15"/>
    </row>
    <row r="117" spans="15:16" x14ac:dyDescent="0.25">
      <c r="O117" s="15"/>
      <c r="P117" s="15"/>
    </row>
    <row r="118" spans="15:16" x14ac:dyDescent="0.25">
      <c r="O118" s="15"/>
      <c r="P118" s="15"/>
    </row>
    <row r="119" spans="15:16" x14ac:dyDescent="0.25">
      <c r="O119" s="15"/>
      <c r="P119" s="15"/>
    </row>
    <row r="120" spans="15:16" x14ac:dyDescent="0.25">
      <c r="O120" s="15"/>
      <c r="P120" s="15"/>
    </row>
    <row r="121" spans="15:16" x14ac:dyDescent="0.25">
      <c r="O121" s="15"/>
      <c r="P121" s="15"/>
    </row>
    <row r="122" spans="15:16" x14ac:dyDescent="0.25">
      <c r="O122" s="15"/>
      <c r="P122" s="15"/>
    </row>
    <row r="123" spans="15:16" x14ac:dyDescent="0.25">
      <c r="O123" s="15"/>
      <c r="P123" s="15"/>
    </row>
    <row r="124" spans="15:16" x14ac:dyDescent="0.25">
      <c r="O124" s="15"/>
      <c r="P124" s="15"/>
    </row>
    <row r="125" spans="15:16" x14ac:dyDescent="0.25">
      <c r="O125" s="15"/>
      <c r="P125" s="15"/>
    </row>
    <row r="126" spans="15:16" x14ac:dyDescent="0.25">
      <c r="O126" s="15"/>
      <c r="P126" s="15"/>
    </row>
    <row r="127" spans="15:16" x14ac:dyDescent="0.25">
      <c r="O127" s="15"/>
      <c r="P127" s="15"/>
    </row>
    <row r="128" spans="15:16" x14ac:dyDescent="0.25">
      <c r="O128" s="15"/>
      <c r="P128" s="15"/>
    </row>
    <row r="129" spans="15:16" x14ac:dyDescent="0.25">
      <c r="O129" s="15"/>
      <c r="P129" s="15"/>
    </row>
    <row r="130" spans="15:16" x14ac:dyDescent="0.25">
      <c r="O130" s="15"/>
      <c r="P130" s="15"/>
    </row>
    <row r="131" spans="15:16" x14ac:dyDescent="0.25">
      <c r="O131" s="15"/>
      <c r="P131" s="15"/>
    </row>
    <row r="132" spans="15:16" x14ac:dyDescent="0.25">
      <c r="O132" s="15"/>
      <c r="P132" s="15"/>
    </row>
    <row r="133" spans="15:16" x14ac:dyDescent="0.25">
      <c r="O133" s="15"/>
      <c r="P133" s="15"/>
    </row>
    <row r="134" spans="15:16" x14ac:dyDescent="0.25">
      <c r="O134" s="15"/>
      <c r="P134" s="15"/>
    </row>
    <row r="135" spans="15:16" x14ac:dyDescent="0.25">
      <c r="O135" s="15"/>
      <c r="P135" s="15"/>
    </row>
    <row r="136" spans="15:16" x14ac:dyDescent="0.25">
      <c r="O136" s="15"/>
      <c r="P136" s="15"/>
    </row>
    <row r="137" spans="15:16" x14ac:dyDescent="0.25">
      <c r="O137" s="15"/>
      <c r="P137" s="15"/>
    </row>
    <row r="138" spans="15:16" x14ac:dyDescent="0.25">
      <c r="O138" s="15"/>
      <c r="P138" s="15"/>
    </row>
    <row r="139" spans="15:16" x14ac:dyDescent="0.25">
      <c r="O139" s="15"/>
      <c r="P139" s="15"/>
    </row>
    <row r="140" spans="15:16" x14ac:dyDescent="0.25">
      <c r="O140" s="15"/>
      <c r="P140" s="15"/>
    </row>
    <row r="141" spans="15:16" x14ac:dyDescent="0.25">
      <c r="O141" s="15"/>
      <c r="P141" s="15"/>
    </row>
    <row r="142" spans="15:16" x14ac:dyDescent="0.25">
      <c r="O142" s="15"/>
      <c r="P142" s="15"/>
    </row>
    <row r="143" spans="15:16" x14ac:dyDescent="0.25">
      <c r="O143" s="15"/>
      <c r="P143" s="15"/>
    </row>
    <row r="144" spans="15:16" x14ac:dyDescent="0.25">
      <c r="O144" s="15"/>
      <c r="P144" s="15"/>
    </row>
    <row r="145" spans="15:16" x14ac:dyDescent="0.25">
      <c r="O145" s="15"/>
      <c r="P145" s="15"/>
    </row>
    <row r="146" spans="15:16" x14ac:dyDescent="0.25">
      <c r="O146" s="15"/>
      <c r="P146" s="15"/>
    </row>
    <row r="147" spans="15:16" x14ac:dyDescent="0.25">
      <c r="O147" s="15"/>
      <c r="P147" s="15"/>
    </row>
    <row r="148" spans="15:16" x14ac:dyDescent="0.25">
      <c r="O148" s="15"/>
      <c r="P148" s="15"/>
    </row>
    <row r="149" spans="15:16" x14ac:dyDescent="0.25">
      <c r="O149" s="15"/>
      <c r="P149" s="15"/>
    </row>
    <row r="150" spans="15:16" x14ac:dyDescent="0.25">
      <c r="O150" s="15"/>
      <c r="P150" s="15"/>
    </row>
    <row r="151" spans="15:16" x14ac:dyDescent="0.25">
      <c r="O151" s="15"/>
      <c r="P151" s="15"/>
    </row>
    <row r="152" spans="15:16" x14ac:dyDescent="0.25">
      <c r="O152" s="15"/>
      <c r="P152" s="15"/>
    </row>
    <row r="153" spans="15:16" x14ac:dyDescent="0.25">
      <c r="O153" s="15"/>
      <c r="P153" s="15"/>
    </row>
    <row r="154" spans="15:16" x14ac:dyDescent="0.25">
      <c r="O154" s="15"/>
      <c r="P154" s="15"/>
    </row>
    <row r="155" spans="15:16" x14ac:dyDescent="0.25">
      <c r="O155" s="15"/>
      <c r="P155" s="15"/>
    </row>
    <row r="156" spans="15:16" x14ac:dyDescent="0.25">
      <c r="O156" s="15"/>
      <c r="P156" s="15"/>
    </row>
    <row r="157" spans="15:16" x14ac:dyDescent="0.25">
      <c r="O157" s="15"/>
      <c r="P157" s="15"/>
    </row>
    <row r="158" spans="15:16" x14ac:dyDescent="0.25">
      <c r="O158" s="15"/>
      <c r="P158" s="15"/>
    </row>
    <row r="159" spans="15:16" x14ac:dyDescent="0.25">
      <c r="O159" s="15"/>
      <c r="P159" s="15"/>
    </row>
    <row r="160" spans="15:16" x14ac:dyDescent="0.25">
      <c r="O160" s="15"/>
      <c r="P160" s="15"/>
    </row>
    <row r="161" spans="15:16" x14ac:dyDescent="0.25">
      <c r="O161" s="15"/>
      <c r="P161" s="15"/>
    </row>
    <row r="162" spans="15:16" x14ac:dyDescent="0.25">
      <c r="O162" s="15"/>
      <c r="P162" s="15"/>
    </row>
    <row r="163" spans="15:16" x14ac:dyDescent="0.25">
      <c r="O163" s="15"/>
      <c r="P163" s="15"/>
    </row>
    <row r="164" spans="15:16" x14ac:dyDescent="0.25">
      <c r="O164" s="15"/>
      <c r="P164" s="15"/>
    </row>
    <row r="165" spans="15:16" x14ac:dyDescent="0.25">
      <c r="O165" s="15"/>
      <c r="P165" s="15"/>
    </row>
    <row r="166" spans="15:16" x14ac:dyDescent="0.25">
      <c r="O166" s="15"/>
      <c r="P166" s="15"/>
    </row>
    <row r="167" spans="15:16" x14ac:dyDescent="0.25">
      <c r="O167" s="15"/>
      <c r="P167" s="15"/>
    </row>
    <row r="168" spans="15:16" x14ac:dyDescent="0.25">
      <c r="O168" s="15"/>
      <c r="P168" s="15"/>
    </row>
    <row r="169" spans="15:16" x14ac:dyDescent="0.25">
      <c r="O169" s="15"/>
      <c r="P169" s="15"/>
    </row>
    <row r="170" spans="15:16" x14ac:dyDescent="0.25">
      <c r="O170" s="15"/>
      <c r="P170" s="15"/>
    </row>
    <row r="171" spans="15:16" x14ac:dyDescent="0.25">
      <c r="O171" s="15"/>
      <c r="P171" s="15"/>
    </row>
    <row r="172" spans="15:16" x14ac:dyDescent="0.25">
      <c r="O172" s="15"/>
      <c r="P172" s="15"/>
    </row>
    <row r="173" spans="15:16" x14ac:dyDescent="0.25">
      <c r="O173" s="15"/>
      <c r="P173" s="15"/>
    </row>
    <row r="174" spans="15:16" x14ac:dyDescent="0.25">
      <c r="O174" s="15"/>
      <c r="P174" s="15"/>
    </row>
    <row r="175" spans="15:16" x14ac:dyDescent="0.25">
      <c r="O175" s="15"/>
      <c r="P175" s="15"/>
    </row>
    <row r="176" spans="15:16" x14ac:dyDescent="0.25">
      <c r="O176" s="15"/>
      <c r="P176" s="15"/>
    </row>
    <row r="177" spans="15:16" x14ac:dyDescent="0.25">
      <c r="O177" s="15"/>
      <c r="P177" s="15"/>
    </row>
    <row r="178" spans="15:16" x14ac:dyDescent="0.25">
      <c r="O178" s="15"/>
      <c r="P178" s="15"/>
    </row>
    <row r="179" spans="15:16" x14ac:dyDescent="0.25">
      <c r="O179" s="15"/>
      <c r="P179" s="15"/>
    </row>
    <row r="180" spans="15:16" x14ac:dyDescent="0.25">
      <c r="O180" s="15"/>
      <c r="P180" s="15"/>
    </row>
    <row r="181" spans="15:16" x14ac:dyDescent="0.25">
      <c r="O181" s="15"/>
      <c r="P181" s="15"/>
    </row>
    <row r="182" spans="15:16" x14ac:dyDescent="0.25">
      <c r="O182" s="15"/>
      <c r="P182" s="15"/>
    </row>
    <row r="183" spans="15:16" x14ac:dyDescent="0.25">
      <c r="O183" s="15"/>
      <c r="P183" s="15"/>
    </row>
    <row r="184" spans="15:16" x14ac:dyDescent="0.25">
      <c r="O184" s="15"/>
      <c r="P184" s="15"/>
    </row>
    <row r="185" spans="15:16" x14ac:dyDescent="0.25">
      <c r="O185" s="15"/>
      <c r="P185" s="15"/>
    </row>
    <row r="186" spans="15:16" x14ac:dyDescent="0.25">
      <c r="O186" s="15"/>
      <c r="P186" s="15"/>
    </row>
    <row r="187" spans="15:16" x14ac:dyDescent="0.25">
      <c r="O187" s="15"/>
      <c r="P187" s="15"/>
    </row>
    <row r="188" spans="15:16" x14ac:dyDescent="0.25">
      <c r="O188" s="15"/>
      <c r="P188" s="15"/>
    </row>
    <row r="189" spans="15:16" x14ac:dyDescent="0.25">
      <c r="O189" s="15"/>
      <c r="P189" s="15"/>
    </row>
    <row r="190" spans="15:16" x14ac:dyDescent="0.25">
      <c r="O190" s="15"/>
      <c r="P190" s="15"/>
    </row>
    <row r="191" spans="15:16" x14ac:dyDescent="0.25">
      <c r="O191" s="15"/>
      <c r="P191" s="15"/>
    </row>
    <row r="192" spans="15:16" x14ac:dyDescent="0.25">
      <c r="O192" s="15"/>
      <c r="P192" s="15"/>
    </row>
    <row r="193" spans="15:16" x14ac:dyDescent="0.25">
      <c r="O193" s="15"/>
      <c r="P193" s="15"/>
    </row>
    <row r="194" spans="15:16" x14ac:dyDescent="0.25">
      <c r="O194" s="15"/>
      <c r="P194" s="15"/>
    </row>
    <row r="195" spans="15:16" x14ac:dyDescent="0.25">
      <c r="O195" s="15"/>
      <c r="P195" s="15"/>
    </row>
    <row r="196" spans="15:16" x14ac:dyDescent="0.25">
      <c r="O196" s="15"/>
      <c r="P196" s="15"/>
    </row>
    <row r="197" spans="15:16" x14ac:dyDescent="0.25">
      <c r="O197" s="15"/>
      <c r="P197" s="15"/>
    </row>
    <row r="198" spans="15:16" x14ac:dyDescent="0.25">
      <c r="O198" s="15"/>
      <c r="P198" s="15"/>
    </row>
    <row r="199" spans="15:16" x14ac:dyDescent="0.25">
      <c r="O199" s="15"/>
      <c r="P199" s="15"/>
    </row>
    <row r="200" spans="15:16" x14ac:dyDescent="0.25">
      <c r="O200" s="15"/>
      <c r="P200" s="15"/>
    </row>
    <row r="201" spans="15:16" x14ac:dyDescent="0.25">
      <c r="O201" s="15"/>
      <c r="P201" s="15"/>
    </row>
    <row r="202" spans="15:16" x14ac:dyDescent="0.25">
      <c r="O202" s="15"/>
      <c r="P202" s="15"/>
    </row>
    <row r="203" spans="15:16" x14ac:dyDescent="0.25">
      <c r="O203" s="15"/>
      <c r="P203" s="15"/>
    </row>
    <row r="204" spans="15:16" x14ac:dyDescent="0.25">
      <c r="O204" s="15"/>
      <c r="P204" s="15"/>
    </row>
    <row r="205" spans="15:16" x14ac:dyDescent="0.25">
      <c r="O205" s="15"/>
      <c r="P205" s="15"/>
    </row>
    <row r="206" spans="15:16" x14ac:dyDescent="0.25">
      <c r="O206" s="15"/>
      <c r="P206" s="15"/>
    </row>
    <row r="207" spans="15:16" x14ac:dyDescent="0.25">
      <c r="O207" s="15"/>
      <c r="P207" s="15"/>
    </row>
    <row r="208" spans="15:16" x14ac:dyDescent="0.25">
      <c r="O208" s="15"/>
      <c r="P208" s="15"/>
    </row>
    <row r="209" spans="15:16" x14ac:dyDescent="0.25">
      <c r="O209" s="15"/>
      <c r="P209" s="15"/>
    </row>
    <row r="210" spans="15:16" x14ac:dyDescent="0.25">
      <c r="O210" s="15"/>
      <c r="P210" s="15"/>
    </row>
    <row r="211" spans="15:16" x14ac:dyDescent="0.25">
      <c r="O211" s="15"/>
      <c r="P211" s="15"/>
    </row>
    <row r="212" spans="15:16" x14ac:dyDescent="0.25">
      <c r="O212" s="15"/>
      <c r="P212" s="15"/>
    </row>
    <row r="213" spans="15:16" x14ac:dyDescent="0.25">
      <c r="O213" s="15"/>
      <c r="P213" s="15"/>
    </row>
    <row r="214" spans="15:16" x14ac:dyDescent="0.25">
      <c r="O214" s="15"/>
      <c r="P214" s="15"/>
    </row>
    <row r="215" spans="15:16" x14ac:dyDescent="0.25">
      <c r="O215" s="15"/>
      <c r="P215" s="15"/>
    </row>
    <row r="216" spans="15:16" x14ac:dyDescent="0.25">
      <c r="O216" s="15"/>
      <c r="P216" s="15"/>
    </row>
    <row r="217" spans="15:16" x14ac:dyDescent="0.25">
      <c r="O217" s="15"/>
      <c r="P217" s="15"/>
    </row>
    <row r="218" spans="15:16" x14ac:dyDescent="0.25">
      <c r="O218" s="15"/>
      <c r="P218" s="15"/>
    </row>
    <row r="219" spans="15:16" x14ac:dyDescent="0.25">
      <c r="O219" s="15"/>
      <c r="P219" s="15"/>
    </row>
    <row r="220" spans="15:16" x14ac:dyDescent="0.25">
      <c r="O220" s="15"/>
      <c r="P220" s="15"/>
    </row>
    <row r="221" spans="15:16" x14ac:dyDescent="0.25">
      <c r="O221" s="15"/>
      <c r="P221" s="15"/>
    </row>
    <row r="222" spans="15:16" x14ac:dyDescent="0.25">
      <c r="O222" s="15"/>
      <c r="P222" s="15"/>
    </row>
    <row r="223" spans="15:16" x14ac:dyDescent="0.25">
      <c r="O223" s="15"/>
      <c r="P223" s="15"/>
    </row>
    <row r="224" spans="15:16" x14ac:dyDescent="0.25">
      <c r="O224" s="15"/>
      <c r="P224" s="15"/>
    </row>
    <row r="225" spans="15:16" x14ac:dyDescent="0.25">
      <c r="O225" s="15"/>
      <c r="P225" s="15"/>
    </row>
    <row r="226" spans="15:16" x14ac:dyDescent="0.25">
      <c r="O226" s="15"/>
      <c r="P226" s="15"/>
    </row>
    <row r="227" spans="15:16" x14ac:dyDescent="0.25">
      <c r="O227" s="15"/>
      <c r="P227" s="15"/>
    </row>
    <row r="228" spans="15:16" x14ac:dyDescent="0.25">
      <c r="O228" s="15"/>
      <c r="P228" s="15"/>
    </row>
    <row r="229" spans="15:16" x14ac:dyDescent="0.25">
      <c r="O229" s="15"/>
      <c r="P229" s="15"/>
    </row>
    <row r="230" spans="15:16" x14ac:dyDescent="0.25">
      <c r="O230" s="15"/>
      <c r="P230" s="15"/>
    </row>
    <row r="231" spans="15:16" x14ac:dyDescent="0.25">
      <c r="O231" s="15"/>
      <c r="P231" s="15"/>
    </row>
    <row r="232" spans="15:16" x14ac:dyDescent="0.25">
      <c r="O232" s="15"/>
      <c r="P232" s="15"/>
    </row>
    <row r="233" spans="15:16" x14ac:dyDescent="0.25">
      <c r="O233" s="15"/>
      <c r="P233" s="15"/>
    </row>
    <row r="234" spans="15:16" x14ac:dyDescent="0.25">
      <c r="O234" s="15"/>
      <c r="P234" s="15"/>
    </row>
    <row r="235" spans="15:16" x14ac:dyDescent="0.25">
      <c r="O235" s="15"/>
      <c r="P235" s="15"/>
    </row>
    <row r="236" spans="15:16" x14ac:dyDescent="0.25">
      <c r="O236" s="15"/>
      <c r="P236" s="15"/>
    </row>
    <row r="237" spans="15:16" x14ac:dyDescent="0.25">
      <c r="O237" s="15"/>
      <c r="P237" s="15"/>
    </row>
    <row r="238" spans="15:16" x14ac:dyDescent="0.25">
      <c r="O238" s="15"/>
      <c r="P238" s="15"/>
    </row>
    <row r="239" spans="15:16" x14ac:dyDescent="0.25">
      <c r="O239" s="15"/>
      <c r="P239" s="15"/>
    </row>
    <row r="240" spans="15:16" x14ac:dyDescent="0.25">
      <c r="O240" s="15"/>
      <c r="P240" s="15"/>
    </row>
    <row r="241" spans="15:16" x14ac:dyDescent="0.25">
      <c r="O241" s="15"/>
      <c r="P241" s="15"/>
    </row>
    <row r="242" spans="15:16" x14ac:dyDescent="0.25">
      <c r="O242" s="15"/>
      <c r="P242" s="15"/>
    </row>
    <row r="243" spans="15:16" x14ac:dyDescent="0.25">
      <c r="O243" s="15"/>
      <c r="P243" s="15"/>
    </row>
    <row r="244" spans="15:16" x14ac:dyDescent="0.25">
      <c r="O244" s="15"/>
      <c r="P244" s="15"/>
    </row>
    <row r="245" spans="15:16" x14ac:dyDescent="0.25">
      <c r="O245" s="15"/>
      <c r="P245" s="15"/>
    </row>
    <row r="246" spans="15:16" x14ac:dyDescent="0.25">
      <c r="O246" s="15"/>
      <c r="P246" s="15"/>
    </row>
    <row r="247" spans="15:16" x14ac:dyDescent="0.25">
      <c r="O247" s="15"/>
      <c r="P247" s="15"/>
    </row>
    <row r="248" spans="15:16" x14ac:dyDescent="0.25">
      <c r="O248" s="15"/>
      <c r="P248" s="15"/>
    </row>
    <row r="249" spans="15:16" x14ac:dyDescent="0.25">
      <c r="O249" s="15"/>
      <c r="P249" s="15"/>
    </row>
    <row r="250" spans="15:16" x14ac:dyDescent="0.25">
      <c r="O250" s="15"/>
      <c r="P250" s="15"/>
    </row>
    <row r="251" spans="15:16" x14ac:dyDescent="0.25">
      <c r="O251" s="15"/>
      <c r="P251" s="15"/>
    </row>
    <row r="252" spans="15:16" x14ac:dyDescent="0.25">
      <c r="O252" s="15"/>
      <c r="P252" s="15"/>
    </row>
    <row r="253" spans="15:16" x14ac:dyDescent="0.25">
      <c r="O253" s="15"/>
      <c r="P253" s="15"/>
    </row>
    <row r="254" spans="15:16" x14ac:dyDescent="0.25">
      <c r="O254" s="15"/>
      <c r="P254" s="15"/>
    </row>
    <row r="255" spans="15:16" x14ac:dyDescent="0.25">
      <c r="O255" s="15"/>
      <c r="P255" s="15"/>
    </row>
    <row r="256" spans="15:16" x14ac:dyDescent="0.25">
      <c r="O256" s="15"/>
      <c r="P256" s="15"/>
    </row>
    <row r="257" spans="15:16" x14ac:dyDescent="0.25">
      <c r="O257" s="15"/>
      <c r="P257" s="15"/>
    </row>
  </sheetData>
  <mergeCells count="3">
    <mergeCell ref="C1:F1"/>
    <mergeCell ref="G1:J1"/>
    <mergeCell ref="K1:N1"/>
  </mergeCells>
  <phoneticPr fontId="0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6"/>
  <sheetViews>
    <sheetView showGridLines="0" topLeftCell="D1" workbookViewId="0">
      <selection activeCell="N87" sqref="N87"/>
    </sheetView>
  </sheetViews>
  <sheetFormatPr defaultRowHeight="15.75" x14ac:dyDescent="0.25"/>
  <cols>
    <col min="1" max="1" width="16.42578125" style="2" customWidth="1"/>
    <col min="2" max="5" width="16.42578125" style="4" customWidth="1"/>
    <col min="6" max="6" width="16.42578125" style="3" customWidth="1"/>
    <col min="7" max="7" width="18" style="5" bestFit="1" customWidth="1"/>
    <col min="8" max="8" width="20.140625" style="5" bestFit="1" customWidth="1"/>
    <col min="9" max="9" width="5" style="5" customWidth="1"/>
    <col min="10" max="10" width="20" style="5" bestFit="1" customWidth="1"/>
    <col min="11" max="234" width="16.42578125" style="5" customWidth="1"/>
    <col min="235" max="16384" width="9.140625" style="5"/>
  </cols>
  <sheetData>
    <row r="1" spans="1:18" x14ac:dyDescent="0.25">
      <c r="B1" s="43" t="s">
        <v>84</v>
      </c>
      <c r="C1" s="44"/>
      <c r="D1" s="44"/>
      <c r="E1" s="45"/>
    </row>
    <row r="2" spans="1:18" ht="47.25" x14ac:dyDescent="0.25">
      <c r="B2" s="10" t="s">
        <v>86</v>
      </c>
      <c r="C2" s="8" t="s">
        <v>87</v>
      </c>
      <c r="D2" s="8" t="s">
        <v>118</v>
      </c>
      <c r="E2" s="11" t="s">
        <v>88</v>
      </c>
      <c r="F2" s="6" t="s">
        <v>85</v>
      </c>
      <c r="G2" s="8" t="s">
        <v>91</v>
      </c>
      <c r="H2" s="8" t="s">
        <v>92</v>
      </c>
      <c r="J2" s="20" t="s">
        <v>116</v>
      </c>
      <c r="K2"/>
      <c r="L2"/>
      <c r="M2"/>
      <c r="N2"/>
      <c r="O2"/>
      <c r="P2"/>
      <c r="Q2"/>
      <c r="R2"/>
    </row>
    <row r="3" spans="1:18" ht="16.5" thickBot="1" x14ac:dyDescent="0.3">
      <c r="A3" s="7" t="s">
        <v>1</v>
      </c>
      <c r="B3" s="13">
        <f>'SUBJECT 1 - DATA'!K4-'SUBJECT 1 - DATA'!K3</f>
        <v>1.0660633049007204E-2</v>
      </c>
      <c r="C3" s="9">
        <f>'SUBJECT 1 - DATA'!L4-'SUBJECT 1 - DATA'!L3</f>
        <v>2.0350246077473072E-3</v>
      </c>
      <c r="D3" s="9">
        <f>'SUBJECT 1 - DATA'!M4-'SUBJECT 1 - DATA'!M3</f>
        <v>-1.1876041642973761E-3</v>
      </c>
      <c r="E3" s="14">
        <f>'SUBJECT 1 - DATA'!N4-'SUBJECT 1 - DATA'!N3</f>
        <v>1.5996415738959102E-2</v>
      </c>
      <c r="F3" s="3">
        <f>'SUBJECT 1 - DATA'!B4-'SUBJECT 1 - DATA'!B3</f>
        <v>-1.0000000000000148E-3</v>
      </c>
      <c r="G3" s="15">
        <f>'SUBJECT 1 - DATA'!O4-'SUBJECT 1 - DATA'!O3</f>
        <v>-1.5361587580508235E-2</v>
      </c>
      <c r="H3" s="15">
        <f>'SUBJECT 1 - DATA'!P4-'SUBJECT 1 - DATA'!P3</f>
        <v>-4.4063697340926966E-3</v>
      </c>
      <c r="J3"/>
      <c r="K3"/>
      <c r="L3"/>
      <c r="M3"/>
      <c r="N3"/>
      <c r="O3"/>
      <c r="P3"/>
      <c r="Q3"/>
      <c r="R3"/>
    </row>
    <row r="4" spans="1:18" x14ac:dyDescent="0.25">
      <c r="A4" s="7" t="s">
        <v>2</v>
      </c>
      <c r="B4" s="13">
        <f>'SUBJECT 1 - DATA'!K5-'SUBJECT 1 - DATA'!K4</f>
        <v>3.1061449243519057E-4</v>
      </c>
      <c r="C4" s="9">
        <f>'SUBJECT 1 - DATA'!L5-'SUBJECT 1 - DATA'!L4</f>
        <v>9.7208104863971689E-4</v>
      </c>
      <c r="D4" s="9">
        <f>'SUBJECT 1 - DATA'!M5-'SUBJECT 1 - DATA'!M4</f>
        <v>-6.6498120426319862E-3</v>
      </c>
      <c r="E4" s="14">
        <f>'SUBJECT 1 - DATA'!N5-'SUBJECT 1 - DATA'!N4</f>
        <v>3.1686239280663137E-3</v>
      </c>
      <c r="F4" s="3">
        <f>'SUBJECT 1 - DATA'!B5-'SUBJECT 1 - DATA'!B4</f>
        <v>0</v>
      </c>
      <c r="G4" s="15">
        <f>'SUBJECT 1 - DATA'!O5-'SUBJECT 1 - DATA'!O4</f>
        <v>2.6715679742331244E-4</v>
      </c>
      <c r="H4" s="15">
        <f>'SUBJECT 1 - DATA'!P5-'SUBJECT 1 - DATA'!P4</f>
        <v>2.2376921236955227E-2</v>
      </c>
      <c r="J4" s="19" t="s">
        <v>93</v>
      </c>
      <c r="K4" s="19"/>
      <c r="L4"/>
      <c r="M4"/>
      <c r="N4"/>
      <c r="O4"/>
      <c r="P4"/>
      <c r="Q4"/>
      <c r="R4"/>
    </row>
    <row r="5" spans="1:18" x14ac:dyDescent="0.25">
      <c r="A5" s="7" t="s">
        <v>3</v>
      </c>
      <c r="B5" s="13">
        <f>'SUBJECT 1 - DATA'!K6-'SUBJECT 1 - DATA'!K5</f>
        <v>-1.8002879332436883E-3</v>
      </c>
      <c r="C5" s="9">
        <f>'SUBJECT 1 - DATA'!L6-'SUBJECT 1 - DATA'!L5</f>
        <v>-2.7271158335948065E-3</v>
      </c>
      <c r="D5" s="9">
        <f>'SUBJECT 1 - DATA'!M6-'SUBJECT 1 - DATA'!M5</f>
        <v>-8.917531040917262E-3</v>
      </c>
      <c r="E5" s="14">
        <f>'SUBJECT 1 - DATA'!N6-'SUBJECT 1 - DATA'!N5</f>
        <v>1.5261419640130724E-4</v>
      </c>
      <c r="F5" s="3">
        <f>'SUBJECT 1 - DATA'!B6-'SUBJECT 1 - DATA'!B5</f>
        <v>2.0000000000000157E-3</v>
      </c>
      <c r="G5" s="15">
        <f>'SUBJECT 1 - DATA'!O6-'SUBJECT 1 - DATA'!O5</f>
        <v>-1.0849474898502603E-3</v>
      </c>
      <c r="H5" s="15">
        <f>'SUBJECT 1 - DATA'!P6-'SUBJECT 1 - DATA'!P5</f>
        <v>1.1533533670296081E-2</v>
      </c>
      <c r="J5" s="16" t="s">
        <v>94</v>
      </c>
      <c r="K5" s="16">
        <v>0.58577640583563761</v>
      </c>
      <c r="L5"/>
      <c r="M5"/>
      <c r="N5"/>
      <c r="O5"/>
      <c r="P5"/>
      <c r="Q5"/>
      <c r="R5"/>
    </row>
    <row r="6" spans="1:18" x14ac:dyDescent="0.25">
      <c r="A6" s="7" t="s">
        <v>4</v>
      </c>
      <c r="B6" s="13">
        <f>'SUBJECT 1 - DATA'!K7-'SUBJECT 1 - DATA'!K6</f>
        <v>-1.0524713044795464E-2</v>
      </c>
      <c r="C6" s="9">
        <f>'SUBJECT 1 - DATA'!L7-'SUBJECT 1 - DATA'!L6</f>
        <v>-6.4307968760302786E-3</v>
      </c>
      <c r="D6" s="9">
        <f>'SUBJECT 1 - DATA'!M7-'SUBJECT 1 - DATA'!M6</f>
        <v>-3.2969207214672558E-3</v>
      </c>
      <c r="E6" s="14">
        <f>'SUBJECT 1 - DATA'!N7-'SUBJECT 1 - DATA'!N6</f>
        <v>-1.4328660241334348E-2</v>
      </c>
      <c r="F6" s="3">
        <f>'SUBJECT 1 - DATA'!B7-'SUBJECT 1 - DATA'!B6</f>
        <v>1.4999999999999999E-2</v>
      </c>
      <c r="G6" s="15">
        <f>'SUBJECT 1 - DATA'!O7-'SUBJECT 1 - DATA'!O6</f>
        <v>-5.0889116522196964E-3</v>
      </c>
      <c r="H6" s="15">
        <f>'SUBJECT 1 - DATA'!P7-'SUBJECT 1 - DATA'!P6</f>
        <v>3.1404446059873914E-3</v>
      </c>
      <c r="J6" s="16" t="s">
        <v>95</v>
      </c>
      <c r="K6" s="16">
        <v>0.3431339976337176</v>
      </c>
      <c r="L6"/>
      <c r="M6"/>
      <c r="N6"/>
      <c r="O6"/>
      <c r="P6"/>
      <c r="Q6"/>
      <c r="R6"/>
    </row>
    <row r="7" spans="1:18" x14ac:dyDescent="0.25">
      <c r="A7" s="7" t="s">
        <v>5</v>
      </c>
      <c r="B7" s="13">
        <f>'SUBJECT 1 - DATA'!K8-'SUBJECT 1 - DATA'!K7</f>
        <v>2.4824671894049105E-3</v>
      </c>
      <c r="C7" s="9">
        <f>'SUBJECT 1 - DATA'!L8-'SUBJECT 1 - DATA'!L7</f>
        <v>-3.1547136384320051E-3</v>
      </c>
      <c r="D7" s="9">
        <f>'SUBJECT 1 - DATA'!M8-'SUBJECT 1 - DATA'!M7</f>
        <v>-3.3460641885464035E-3</v>
      </c>
      <c r="E7" s="14">
        <f>'SUBJECT 1 - DATA'!N8-'SUBJECT 1 - DATA'!N7</f>
        <v>6.5929855739612492E-3</v>
      </c>
      <c r="F7" s="3">
        <f>'SUBJECT 1 - DATA'!B8-'SUBJECT 1 - DATA'!B7</f>
        <v>-7.0000000000000062E-3</v>
      </c>
      <c r="G7" s="15">
        <f>'SUBJECT 1 - DATA'!O8-'SUBJECT 1 - DATA'!O7</f>
        <v>3.3634377105670049E-3</v>
      </c>
      <c r="H7" s="15">
        <f>'SUBJECT 1 - DATA'!P8-'SUBJECT 1 - DATA'!P7</f>
        <v>7.6747439361593561E-3</v>
      </c>
      <c r="J7" s="16" t="s">
        <v>96</v>
      </c>
      <c r="K7" s="16">
        <v>0.33401085871196368</v>
      </c>
      <c r="L7"/>
      <c r="M7"/>
      <c r="N7"/>
      <c r="O7"/>
      <c r="P7"/>
      <c r="Q7"/>
      <c r="R7"/>
    </row>
    <row r="8" spans="1:18" x14ac:dyDescent="0.25">
      <c r="A8" s="7" t="s">
        <v>6</v>
      </c>
      <c r="B8" s="13">
        <f>'SUBJECT 1 - DATA'!K9-'SUBJECT 1 - DATA'!K8</f>
        <v>6.9313579362975664E-5</v>
      </c>
      <c r="C8" s="9">
        <f>'SUBJECT 1 - DATA'!L9-'SUBJECT 1 - DATA'!L8</f>
        <v>6.0123607384372918E-3</v>
      </c>
      <c r="D8" s="9">
        <f>'SUBJECT 1 - DATA'!M9-'SUBJECT 1 - DATA'!M8</f>
        <v>7.4223234070434213E-4</v>
      </c>
      <c r="E8" s="14">
        <f>'SUBJECT 1 - DATA'!N9-'SUBJECT 1 - DATA'!N8</f>
        <v>-1.5907591074190014E-3</v>
      </c>
      <c r="F8" s="3">
        <f>'SUBJECT 1 - DATA'!B9-'SUBJECT 1 - DATA'!B8</f>
        <v>-1.0000000000000009E-3</v>
      </c>
      <c r="G8" s="15">
        <f>'SUBJECT 1 - DATA'!O9-'SUBJECT 1 - DATA'!O8</f>
        <v>-1.3242156099035202E-3</v>
      </c>
      <c r="H8" s="15">
        <f>'SUBJECT 1 - DATA'!P9-'SUBJECT 1 - DATA'!P8</f>
        <v>-2.1724683413453239E-3</v>
      </c>
      <c r="J8" s="16" t="s">
        <v>97</v>
      </c>
      <c r="K8" s="16">
        <v>1.5029437232943726E-2</v>
      </c>
      <c r="L8"/>
      <c r="M8"/>
      <c r="N8"/>
      <c r="O8"/>
      <c r="P8"/>
      <c r="Q8"/>
      <c r="R8"/>
    </row>
    <row r="9" spans="1:18" ht="16.5" thickBot="1" x14ac:dyDescent="0.3">
      <c r="A9" s="7" t="s">
        <v>7</v>
      </c>
      <c r="B9" s="13">
        <f>'SUBJECT 1 - DATA'!K10-'SUBJECT 1 - DATA'!K9</f>
        <v>3.788344645752964E-3</v>
      </c>
      <c r="C9" s="9">
        <f>'SUBJECT 1 - DATA'!L10-'SUBJECT 1 - DATA'!L9</f>
        <v>-6.2038033220543354E-3</v>
      </c>
      <c r="D9" s="9">
        <f>'SUBJECT 1 - DATA'!M10-'SUBJECT 1 - DATA'!M9</f>
        <v>1.308020779871806E-3</v>
      </c>
      <c r="E9" s="14">
        <f>'SUBJECT 1 - DATA'!N10-'SUBJECT 1 - DATA'!N9</f>
        <v>8.7241366947317239E-3</v>
      </c>
      <c r="F9" s="3">
        <f>'SUBJECT 1 - DATA'!B10-'SUBJECT 1 - DATA'!B9</f>
        <v>-1.9999999999999879E-3</v>
      </c>
      <c r="G9" s="15">
        <f>'SUBJECT 1 - DATA'!O10-'SUBJECT 1 - DATA'!O9</f>
        <v>3.96808471898491E-4</v>
      </c>
      <c r="H9" s="15">
        <f>'SUBJECT 1 - DATA'!P10-'SUBJECT 1 - DATA'!P9</f>
        <v>1.0911333386564193E-2</v>
      </c>
      <c r="J9" s="17" t="s">
        <v>98</v>
      </c>
      <c r="K9" s="17">
        <v>74</v>
      </c>
      <c r="L9"/>
      <c r="M9"/>
      <c r="N9"/>
      <c r="O9"/>
      <c r="P9"/>
      <c r="Q9"/>
      <c r="R9"/>
    </row>
    <row r="10" spans="1:18" x14ac:dyDescent="0.25">
      <c r="A10" s="7" t="s">
        <v>8</v>
      </c>
      <c r="B10" s="13">
        <f>'SUBJECT 1 - DATA'!K11-'SUBJECT 1 - DATA'!K10</f>
        <v>-6.8759564304044646E-3</v>
      </c>
      <c r="C10" s="9">
        <f>'SUBJECT 1 - DATA'!L11-'SUBJECT 1 - DATA'!L10</f>
        <v>-4.9447633379558487E-3</v>
      </c>
      <c r="D10" s="9">
        <f>'SUBJECT 1 - DATA'!M11-'SUBJECT 1 - DATA'!M10</f>
        <v>-5.2634693226493584E-4</v>
      </c>
      <c r="E10" s="14">
        <f>'SUBJECT 1 - DATA'!N11-'SUBJECT 1 - DATA'!N10</f>
        <v>-1.0560028956162065E-2</v>
      </c>
      <c r="F10" s="3">
        <f>'SUBJECT 1 - DATA'!B11-'SUBJECT 1 - DATA'!B10</f>
        <v>-2.0000000000000157E-3</v>
      </c>
      <c r="G10" s="15">
        <f>'SUBJECT 1 - DATA'!O11-'SUBJECT 1 - DATA'!O10</f>
        <v>1.0764450222423699E-3</v>
      </c>
      <c r="H10" s="15">
        <f>'SUBJECT 1 - DATA'!P11-'SUBJECT 1 - DATA'!P10</f>
        <v>2.2114329465945326E-2</v>
      </c>
      <c r="J10"/>
      <c r="K10"/>
      <c r="L10"/>
      <c r="M10"/>
      <c r="N10"/>
      <c r="O10"/>
      <c r="P10"/>
      <c r="Q10"/>
      <c r="R10"/>
    </row>
    <row r="11" spans="1:18" ht="16.5" thickBot="1" x14ac:dyDescent="0.3">
      <c r="A11" s="7" t="s">
        <v>9</v>
      </c>
      <c r="B11" s="13">
        <f>'SUBJECT 1 - DATA'!K12-'SUBJECT 1 - DATA'!K11</f>
        <v>3.4675670841040063E-3</v>
      </c>
      <c r="C11" s="9">
        <f>'SUBJECT 1 - DATA'!L12-'SUBJECT 1 - DATA'!L11</f>
        <v>7.9611835769305E-3</v>
      </c>
      <c r="D11" s="9">
        <f>'SUBJECT 1 - DATA'!M12-'SUBJECT 1 - DATA'!M11</f>
        <v>-2.307472848688194E-4</v>
      </c>
      <c r="E11" s="14">
        <f>'SUBJECT 1 - DATA'!N12-'SUBJECT 1 - DATA'!N11</f>
        <v>5.0706113009382631E-3</v>
      </c>
      <c r="F11" s="3">
        <f>'SUBJECT 1 - DATA'!B12-'SUBJECT 1 - DATA'!B11</f>
        <v>-1.9999999999999879E-3</v>
      </c>
      <c r="G11" s="15">
        <f>'SUBJECT 1 - DATA'!O12-'SUBJECT 1 - DATA'!O11</f>
        <v>-4.6162416331729794E-4</v>
      </c>
      <c r="H11" s="15">
        <f>'SUBJECT 1 - DATA'!P12-'SUBJECT 1 - DATA'!P11</f>
        <v>-1.2903694687379508E-2</v>
      </c>
      <c r="J11" t="s">
        <v>99</v>
      </c>
      <c r="K11"/>
      <c r="L11"/>
      <c r="M11"/>
      <c r="N11"/>
      <c r="O11"/>
      <c r="P11"/>
      <c r="Q11"/>
      <c r="R11"/>
    </row>
    <row r="12" spans="1:18" x14ac:dyDescent="0.25">
      <c r="A12" s="7" t="s">
        <v>10</v>
      </c>
      <c r="B12" s="13">
        <f>'SUBJECT 1 - DATA'!K13-'SUBJECT 1 - DATA'!K12</f>
        <v>4.5280708210951731E-3</v>
      </c>
      <c r="C12" s="9">
        <f>'SUBJECT 1 - DATA'!L13-'SUBJECT 1 - DATA'!L12</f>
        <v>4.5822613113493532E-3</v>
      </c>
      <c r="D12" s="9">
        <f>'SUBJECT 1 - DATA'!M13-'SUBJECT 1 - DATA'!M12</f>
        <v>6.9997769047099798E-3</v>
      </c>
      <c r="E12" s="14">
        <f>'SUBJECT 1 - DATA'!N13-'SUBJECT 1 - DATA'!N12</f>
        <v>3.4283121737919559E-3</v>
      </c>
      <c r="F12" s="3">
        <f>'SUBJECT 1 - DATA'!B13-'SUBJECT 1 - DATA'!B12</f>
        <v>1.9999999999999879E-3</v>
      </c>
      <c r="G12" s="15">
        <f>'SUBJECT 1 - DATA'!O13-'SUBJECT 1 - DATA'!O12</f>
        <v>1.8663962313614918E-3</v>
      </c>
      <c r="H12" s="15">
        <f>'SUBJECT 1 - DATA'!P13-'SUBJECT 1 - DATA'!P12</f>
        <v>2.1136015456724166E-5</v>
      </c>
      <c r="J12" s="18"/>
      <c r="K12" s="18" t="s">
        <v>104</v>
      </c>
      <c r="L12" s="18" t="s">
        <v>105</v>
      </c>
      <c r="M12" s="18" t="s">
        <v>106</v>
      </c>
      <c r="N12" s="18" t="s">
        <v>107</v>
      </c>
      <c r="O12" s="18" t="s">
        <v>108</v>
      </c>
      <c r="P12"/>
      <c r="Q12"/>
      <c r="R12"/>
    </row>
    <row r="13" spans="1:18" x14ac:dyDescent="0.25">
      <c r="A13" s="7" t="s">
        <v>11</v>
      </c>
      <c r="B13" s="13">
        <f>'SUBJECT 1 - DATA'!K14-'SUBJECT 1 - DATA'!K13</f>
        <v>-4.7291138169120728E-3</v>
      </c>
      <c r="C13" s="9">
        <f>'SUBJECT 1 - DATA'!L14-'SUBJECT 1 - DATA'!L13</f>
        <v>3.4250307203912145E-3</v>
      </c>
      <c r="D13" s="9">
        <f>'SUBJECT 1 - DATA'!M14-'SUBJECT 1 - DATA'!M13</f>
        <v>-6.405575519754507E-3</v>
      </c>
      <c r="E13" s="14">
        <f>'SUBJECT 1 - DATA'!N14-'SUBJECT 1 - DATA'!N13</f>
        <v>-6.220876870986089E-3</v>
      </c>
      <c r="F13" s="3">
        <f>'SUBJECT 1 - DATA'!B14-'SUBJECT 1 - DATA'!B13</f>
        <v>-1.9999999999999879E-3</v>
      </c>
      <c r="G13" s="15">
        <f>'SUBJECT 1 - DATA'!O14-'SUBJECT 1 - DATA'!O13</f>
        <v>-3.1544954713267487E-3</v>
      </c>
      <c r="H13" s="15">
        <f>'SUBJECT 1 - DATA'!P14-'SUBJECT 1 - DATA'!P13</f>
        <v>1.186459453312716E-2</v>
      </c>
      <c r="J13" s="16" t="s">
        <v>100</v>
      </c>
      <c r="K13" s="16">
        <v>1</v>
      </c>
      <c r="L13" s="16">
        <v>8.4958121254020413E-3</v>
      </c>
      <c r="M13" s="16">
        <v>8.4958121254020413E-3</v>
      </c>
      <c r="N13" s="16">
        <v>37.61139675463258</v>
      </c>
      <c r="O13" s="16">
        <v>4.1936707338621494E-8</v>
      </c>
      <c r="P13"/>
      <c r="Q13"/>
      <c r="R13"/>
    </row>
    <row r="14" spans="1:18" x14ac:dyDescent="0.25">
      <c r="A14" s="7" t="s">
        <v>12</v>
      </c>
      <c r="B14" s="13">
        <f>'SUBJECT 1 - DATA'!K15-'SUBJECT 1 - DATA'!K14</f>
        <v>-1.046446083684395E-2</v>
      </c>
      <c r="C14" s="9">
        <f>'SUBJECT 1 - DATA'!L15-'SUBJECT 1 - DATA'!L14</f>
        <v>-1.0190889273100939E-2</v>
      </c>
      <c r="D14" s="9">
        <f>'SUBJECT 1 - DATA'!M15-'SUBJECT 1 - DATA'!M14</f>
        <v>-9.5196674374076196E-3</v>
      </c>
      <c r="E14" s="14">
        <f>'SUBJECT 1 - DATA'!N15-'SUBJECT 1 - DATA'!N14</f>
        <v>-9.1748865283569209E-3</v>
      </c>
      <c r="F14" s="3">
        <f>'SUBJECT 1 - DATA'!B15-'SUBJECT 1 - DATA'!B14</f>
        <v>-6.0000000000000053E-3</v>
      </c>
      <c r="G14" s="15">
        <f>'SUBJECT 1 - DATA'!O15-'SUBJECT 1 - DATA'!O14</f>
        <v>3.494275915181505E-3</v>
      </c>
      <c r="H14" s="15">
        <f>'SUBJECT 1 - DATA'!P15-'SUBJECT 1 - DATA'!P14</f>
        <v>1.6669020396212764E-2</v>
      </c>
      <c r="J14" s="16" t="s">
        <v>101</v>
      </c>
      <c r="K14" s="16">
        <v>72</v>
      </c>
      <c r="L14" s="16">
        <v>1.6263646814807652E-2</v>
      </c>
      <c r="M14" s="16">
        <v>2.2588398353899517E-4</v>
      </c>
      <c r="N14" s="16"/>
      <c r="O14" s="16"/>
      <c r="P14"/>
      <c r="Q14"/>
      <c r="R14"/>
    </row>
    <row r="15" spans="1:18" ht="16.5" thickBot="1" x14ac:dyDescent="0.3">
      <c r="A15" s="7" t="s">
        <v>13</v>
      </c>
      <c r="B15" s="13">
        <f>'SUBJECT 1 - DATA'!K16-'SUBJECT 1 - DATA'!K15</f>
        <v>9.0250776910621999E-4</v>
      </c>
      <c r="C15" s="9">
        <f>'SUBJECT 1 - DATA'!L16-'SUBJECT 1 - DATA'!L15</f>
        <v>4.3212656427995821E-3</v>
      </c>
      <c r="D15" s="9">
        <f>'SUBJECT 1 - DATA'!M16-'SUBJECT 1 - DATA'!M15</f>
        <v>-5.3878590911220214E-4</v>
      </c>
      <c r="E15" s="14">
        <f>'SUBJECT 1 - DATA'!N16-'SUBJECT 1 - DATA'!N15</f>
        <v>1.2227991697905255E-3</v>
      </c>
      <c r="F15" s="3">
        <f>'SUBJECT 1 - DATA'!B16-'SUBJECT 1 - DATA'!B15</f>
        <v>-3.0000000000000027E-3</v>
      </c>
      <c r="G15" s="15">
        <f>'SUBJECT 1 - DATA'!O16-'SUBJECT 1 - DATA'!O15</f>
        <v>1.7979795037237206E-3</v>
      </c>
      <c r="H15" s="15">
        <f>'SUBJECT 1 - DATA'!P16-'SUBJECT 1 - DATA'!P15</f>
        <v>4.754689536638157E-3</v>
      </c>
      <c r="J15" s="17" t="s">
        <v>102</v>
      </c>
      <c r="K15" s="17">
        <v>73</v>
      </c>
      <c r="L15" s="17">
        <v>2.4759458940209693E-2</v>
      </c>
      <c r="M15" s="17"/>
      <c r="N15" s="17"/>
      <c r="O15" s="17"/>
      <c r="P15"/>
      <c r="Q15"/>
      <c r="R15"/>
    </row>
    <row r="16" spans="1:18" ht="16.5" thickBot="1" x14ac:dyDescent="0.3">
      <c r="A16" s="7" t="s">
        <v>14</v>
      </c>
      <c r="B16" s="13">
        <f>'SUBJECT 1 - DATA'!K17-'SUBJECT 1 - DATA'!K16</f>
        <v>-1.3472814421361112E-3</v>
      </c>
      <c r="C16" s="9">
        <f>'SUBJECT 1 - DATA'!L17-'SUBJECT 1 - DATA'!L16</f>
        <v>-8.3762664708596224E-4</v>
      </c>
      <c r="D16" s="9">
        <f>'SUBJECT 1 - DATA'!M17-'SUBJECT 1 - DATA'!M16</f>
        <v>3.6175200794005546E-3</v>
      </c>
      <c r="E16" s="14">
        <f>'SUBJECT 1 - DATA'!N17-'SUBJECT 1 - DATA'!N16</f>
        <v>-4.3111388540001683E-3</v>
      </c>
      <c r="F16" s="3">
        <f>'SUBJECT 1 - DATA'!B17-'SUBJECT 1 - DATA'!B16</f>
        <v>-4.0000000000000036E-3</v>
      </c>
      <c r="G16" s="15">
        <f>'SUBJECT 1 - DATA'!O17-'SUBJECT 1 - DATA'!O16</f>
        <v>-8.434646163347978E-3</v>
      </c>
      <c r="H16" s="15">
        <f>'SUBJECT 1 - DATA'!P17-'SUBJECT 1 - DATA'!P16</f>
        <v>2.2360752728758371E-3</v>
      </c>
      <c r="J16"/>
      <c r="K16"/>
      <c r="L16"/>
      <c r="M16"/>
      <c r="N16"/>
      <c r="O16"/>
      <c r="P16"/>
      <c r="Q16"/>
      <c r="R16"/>
    </row>
    <row r="17" spans="1:18" x14ac:dyDescent="0.25">
      <c r="A17" s="7" t="s">
        <v>15</v>
      </c>
      <c r="B17" s="13">
        <f>'SUBJECT 1 - DATA'!K18-'SUBJECT 1 - DATA'!K17</f>
        <v>-3.3504306508867487E-3</v>
      </c>
      <c r="C17" s="9">
        <f>'SUBJECT 1 - DATA'!L18-'SUBJECT 1 - DATA'!L17</f>
        <v>-1.1542585348272433E-3</v>
      </c>
      <c r="D17" s="9">
        <f>'SUBJECT 1 - DATA'!M18-'SUBJECT 1 - DATA'!M17</f>
        <v>-4.7350642519383909E-3</v>
      </c>
      <c r="E17" s="14">
        <f>'SUBJECT 1 - DATA'!N18-'SUBJECT 1 - DATA'!N17</f>
        <v>-1.9522996198195613E-3</v>
      </c>
      <c r="F17" s="3">
        <f>'SUBJECT 1 - DATA'!B18-'SUBJECT 1 - DATA'!B17</f>
        <v>-2.9999999999999888E-3</v>
      </c>
      <c r="G17" s="15">
        <f>'SUBJECT 1 - DATA'!O18-'SUBJECT 1 - DATA'!O17</f>
        <v>8.8155915230444803E-3</v>
      </c>
      <c r="H17" s="15">
        <f>'SUBJECT 1 - DATA'!P18-'SUBJECT 1 - DATA'!P17</f>
        <v>-5.3037000182158955E-3</v>
      </c>
      <c r="J17" s="18"/>
      <c r="K17" s="18" t="s">
        <v>109</v>
      </c>
      <c r="L17" s="18" t="s">
        <v>97</v>
      </c>
      <c r="M17" s="18" t="s">
        <v>110</v>
      </c>
      <c r="N17" s="18" t="s">
        <v>111</v>
      </c>
      <c r="O17" s="18" t="s">
        <v>112</v>
      </c>
      <c r="P17" s="18" t="s">
        <v>113</v>
      </c>
      <c r="Q17" s="18" t="s">
        <v>114</v>
      </c>
      <c r="R17" s="18" t="s">
        <v>115</v>
      </c>
    </row>
    <row r="18" spans="1:18" x14ac:dyDescent="0.25">
      <c r="A18" s="7" t="s">
        <v>16</v>
      </c>
      <c r="B18" s="13">
        <f>'SUBJECT 1 - DATA'!K19-'SUBJECT 1 - DATA'!K18</f>
        <v>-6.2274634103957824E-3</v>
      </c>
      <c r="C18" s="9">
        <f>'SUBJECT 1 - DATA'!L19-'SUBJECT 1 - DATA'!L18</f>
        <v>-1.1979558539067597E-2</v>
      </c>
      <c r="D18" s="9">
        <f>'SUBJECT 1 - DATA'!M19-'SUBJECT 1 - DATA'!M18</f>
        <v>-6.295326076963606E-4</v>
      </c>
      <c r="E18" s="14">
        <f>'SUBJECT 1 - DATA'!N19-'SUBJECT 1 - DATA'!N18</f>
        <v>-7.1617700786749672E-3</v>
      </c>
      <c r="F18" s="3">
        <f>'SUBJECT 1 - DATA'!B19-'SUBJECT 1 - DATA'!B18</f>
        <v>0</v>
      </c>
      <c r="G18" s="15">
        <f>'SUBJECT 1 - DATA'!O19-'SUBJECT 1 - DATA'!O18</f>
        <v>-4.6824980360070934E-3</v>
      </c>
      <c r="H18" s="15">
        <f>'SUBJECT 1 - DATA'!P19-'SUBJECT 1 - DATA'!P18</f>
        <v>4.6684565272125944E-4</v>
      </c>
      <c r="J18" s="16" t="s">
        <v>103</v>
      </c>
      <c r="K18" s="16">
        <v>9.0360027037163974E-4</v>
      </c>
      <c r="L18" s="16">
        <v>1.7514012100432175E-3</v>
      </c>
      <c r="M18" s="16">
        <v>0.51592991097073782</v>
      </c>
      <c r="N18" s="16">
        <v>0.60748415763606833</v>
      </c>
      <c r="O18" s="16">
        <v>-2.5877542324570309E-3</v>
      </c>
      <c r="P18" s="16">
        <v>4.3949547732003106E-3</v>
      </c>
      <c r="Q18" s="16">
        <v>-3.7303479719307656E-3</v>
      </c>
      <c r="R18" s="16">
        <v>5.5375485126740454E-3</v>
      </c>
    </row>
    <row r="19" spans="1:18" ht="16.5" thickBot="1" x14ac:dyDescent="0.3">
      <c r="A19" s="7" t="s">
        <v>17</v>
      </c>
      <c r="B19" s="13">
        <f>'SUBJECT 1 - DATA'!K20-'SUBJECT 1 - DATA'!K19</f>
        <v>-1.6987284118280752E-3</v>
      </c>
      <c r="C19" s="9">
        <f>'SUBJECT 1 - DATA'!L20-'SUBJECT 1 - DATA'!L19</f>
        <v>-2.7883501802445781E-3</v>
      </c>
      <c r="D19" s="9">
        <f>'SUBJECT 1 - DATA'!M20-'SUBJECT 1 - DATA'!M19</f>
        <v>-3.0396968364078403E-5</v>
      </c>
      <c r="E19" s="14">
        <f>'SUBJECT 1 - DATA'!N20-'SUBJECT 1 - DATA'!N19</f>
        <v>-1.7675473447426038E-3</v>
      </c>
      <c r="F19" s="3">
        <f>'SUBJECT 1 - DATA'!B20-'SUBJECT 1 - DATA'!B19</f>
        <v>0</v>
      </c>
      <c r="G19" s="15">
        <f>'SUBJECT 1 - DATA'!O20-'SUBJECT 1 - DATA'!O19</f>
        <v>9.1427579305949913E-4</v>
      </c>
      <c r="H19" s="15">
        <f>'SUBJECT 1 - DATA'!P20-'SUBJECT 1 - DATA'!P19</f>
        <v>-1.9202153933739474E-3</v>
      </c>
      <c r="J19" s="17" t="s">
        <v>85</v>
      </c>
      <c r="K19" s="17">
        <v>1.2891589064228064</v>
      </c>
      <c r="L19" s="17">
        <v>0.21020678135351531</v>
      </c>
      <c r="M19" s="17">
        <v>6.1328131191674693</v>
      </c>
      <c r="N19" s="17">
        <v>4.1936707338620899E-8</v>
      </c>
      <c r="O19" s="17">
        <v>0.87011934632931554</v>
      </c>
      <c r="P19" s="17">
        <v>1.7081984665162973</v>
      </c>
      <c r="Q19" s="17">
        <v>0.73298289181954379</v>
      </c>
      <c r="R19" s="17">
        <v>1.845334921026069</v>
      </c>
    </row>
    <row r="20" spans="1:18" x14ac:dyDescent="0.25">
      <c r="A20" s="7" t="s">
        <v>18</v>
      </c>
      <c r="B20" s="13">
        <f>'SUBJECT 1 - DATA'!K21-'SUBJECT 1 - DATA'!K20</f>
        <v>-1.4136773598331515E-3</v>
      </c>
      <c r="C20" s="9">
        <f>'SUBJECT 1 - DATA'!L21-'SUBJECT 1 - DATA'!L20</f>
        <v>-2.1599456816993184E-3</v>
      </c>
      <c r="D20" s="9">
        <f>'SUBJECT 1 - DATA'!M21-'SUBJECT 1 - DATA'!M20</f>
        <v>1.3033023651269626E-3</v>
      </c>
      <c r="E20" s="14">
        <f>'SUBJECT 1 - DATA'!N21-'SUBJECT 1 - DATA'!N20</f>
        <v>-2.7366445651013788E-3</v>
      </c>
      <c r="F20" s="3">
        <f>'SUBJECT 1 - DATA'!B21-'SUBJECT 1 - DATA'!B20</f>
        <v>0</v>
      </c>
      <c r="G20" s="15">
        <f>'SUBJECT 1 - DATA'!O21-'SUBJECT 1 - DATA'!O20</f>
        <v>-4.2473074701908087E-3</v>
      </c>
      <c r="H20" s="15">
        <f>'SUBJECT 1 - DATA'!P21-'SUBJECT 1 - DATA'!P20</f>
        <v>5.4823855354255713E-3</v>
      </c>
      <c r="J20"/>
      <c r="K20"/>
      <c r="L20"/>
      <c r="M20"/>
      <c r="N20"/>
      <c r="O20"/>
      <c r="P20"/>
      <c r="Q20"/>
      <c r="R20"/>
    </row>
    <row r="21" spans="1:18" x14ac:dyDescent="0.25">
      <c r="A21" s="7" t="s">
        <v>19</v>
      </c>
      <c r="B21" s="13">
        <f>'SUBJECT 1 - DATA'!K22-'SUBJECT 1 - DATA'!K21</f>
        <v>-7.78462573445729E-4</v>
      </c>
      <c r="C21" s="9">
        <f>'SUBJECT 1 - DATA'!L22-'SUBJECT 1 - DATA'!L21</f>
        <v>7.9448107374084642E-4</v>
      </c>
      <c r="D21" s="9">
        <f>'SUBJECT 1 - DATA'!M22-'SUBJECT 1 - DATA'!M21</f>
        <v>6.0968127162163571E-4</v>
      </c>
      <c r="E21" s="14">
        <f>'SUBJECT 1 - DATA'!N22-'SUBJECT 1 - DATA'!N21</f>
        <v>-1.9123600968472682E-3</v>
      </c>
      <c r="F21" s="3">
        <f>'SUBJECT 1 - DATA'!B22-'SUBJECT 1 - DATA'!B21</f>
        <v>-2.0000000000000157E-3</v>
      </c>
      <c r="G21" s="15">
        <f>'SUBJECT 1 - DATA'!O22-'SUBJECT 1 - DATA'!O21</f>
        <v>5.8864474818102058E-3</v>
      </c>
      <c r="H21" s="15">
        <f>'SUBJECT 1 - DATA'!P22-'SUBJECT 1 - DATA'!P21</f>
        <v>7.2824704666507589E-4</v>
      </c>
      <c r="J21"/>
      <c r="K21"/>
      <c r="L21"/>
      <c r="M21"/>
      <c r="N21"/>
      <c r="O21"/>
      <c r="P21"/>
      <c r="Q21"/>
      <c r="R21"/>
    </row>
    <row r="22" spans="1:18" x14ac:dyDescent="0.25">
      <c r="A22" s="7" t="s">
        <v>20</v>
      </c>
      <c r="B22" s="13">
        <f>'SUBJECT 1 - DATA'!K23-'SUBJECT 1 - DATA'!K22</f>
        <v>-5.9021601923121905E-3</v>
      </c>
      <c r="C22" s="9">
        <f>'SUBJECT 1 - DATA'!L23-'SUBJECT 1 - DATA'!L22</f>
        <v>-4.6118740371300371E-3</v>
      </c>
      <c r="D22" s="9">
        <f>'SUBJECT 1 - DATA'!M23-'SUBJECT 1 - DATA'!M22</f>
        <v>7.3521782877378206E-4</v>
      </c>
      <c r="E22" s="14">
        <f>'SUBJECT 1 - DATA'!N23-'SUBJECT 1 - DATA'!N22</f>
        <v>-9.6843631356567789E-3</v>
      </c>
      <c r="F22" s="3">
        <f>'SUBJECT 1 - DATA'!B23-'SUBJECT 1 - DATA'!B22</f>
        <v>-5.9999999999999915E-3</v>
      </c>
      <c r="G22" s="15">
        <f>'SUBJECT 1 - DATA'!O23-'SUBJECT 1 - DATA'!O22</f>
        <v>-6.4497871230425052E-3</v>
      </c>
      <c r="H22" s="15">
        <f>'SUBJECT 1 - DATA'!P23-'SUBJECT 1 - DATA'!P22</f>
        <v>-1.8664101798377963E-2</v>
      </c>
      <c r="J22"/>
      <c r="K22"/>
      <c r="L22"/>
      <c r="M22"/>
      <c r="N22"/>
      <c r="O22"/>
      <c r="P22"/>
      <c r="Q22"/>
      <c r="R22"/>
    </row>
    <row r="23" spans="1:18" x14ac:dyDescent="0.25">
      <c r="A23" s="7" t="s">
        <v>21</v>
      </c>
      <c r="B23" s="13">
        <f>'SUBJECT 1 - DATA'!K24-'SUBJECT 1 - DATA'!K23</f>
        <v>1.906016246162115E-3</v>
      </c>
      <c r="C23" s="9">
        <f>'SUBJECT 1 - DATA'!L24-'SUBJECT 1 - DATA'!L23</f>
        <v>6.4879991544128934E-3</v>
      </c>
      <c r="D23" s="9">
        <f>'SUBJECT 1 - DATA'!M24-'SUBJECT 1 - DATA'!M23</f>
        <v>3.3646365905250081E-3</v>
      </c>
      <c r="E23" s="14">
        <f>'SUBJECT 1 - DATA'!N24-'SUBJECT 1 - DATA'!N23</f>
        <v>1.3926439524374057E-4</v>
      </c>
      <c r="F23" s="3">
        <f>'SUBJECT 1 - DATA'!B24-'SUBJECT 1 - DATA'!B23</f>
        <v>1.0000000000000009E-3</v>
      </c>
      <c r="G23" s="15">
        <f>'SUBJECT 1 - DATA'!O24-'SUBJECT 1 - DATA'!O23</f>
        <v>6.8787960057280217E-4</v>
      </c>
      <c r="H23" s="15">
        <f>'SUBJECT 1 - DATA'!P24-'SUBJECT 1 - DATA'!P23</f>
        <v>3.2852005415029417E-5</v>
      </c>
      <c r="J23" s="20" t="s">
        <v>116</v>
      </c>
      <c r="K23"/>
      <c r="L23"/>
      <c r="M23"/>
      <c r="N23"/>
      <c r="O23"/>
      <c r="P23"/>
      <c r="Q23"/>
      <c r="R23"/>
    </row>
    <row r="24" spans="1:18" ht="16.5" thickBot="1" x14ac:dyDescent="0.3">
      <c r="A24" s="7" t="s">
        <v>22</v>
      </c>
      <c r="B24" s="13">
        <f>'SUBJECT 1 - DATA'!K25-'SUBJECT 1 - DATA'!K24</f>
        <v>-6.7003443854196654E-4</v>
      </c>
      <c r="C24" s="9">
        <f>'SUBJECT 1 - DATA'!L25-'SUBJECT 1 - DATA'!L24</f>
        <v>-1.5763133368366933E-4</v>
      </c>
      <c r="D24" s="9">
        <f>'SUBJECT 1 - DATA'!M25-'SUBJECT 1 - DATA'!M24</f>
        <v>1.6664923747973237E-3</v>
      </c>
      <c r="E24" s="14">
        <f>'SUBJECT 1 - DATA'!N25-'SUBJECT 1 - DATA'!N24</f>
        <v>-1.9463146067810952E-3</v>
      </c>
      <c r="F24" s="3">
        <f>'SUBJECT 1 - DATA'!B25-'SUBJECT 1 - DATA'!B24</f>
        <v>-1.0000000000000009E-3</v>
      </c>
      <c r="G24" s="15">
        <f>'SUBJECT 1 - DATA'!O25-'SUBJECT 1 - DATA'!O24</f>
        <v>-4.9169967339217774E-3</v>
      </c>
      <c r="H24" s="15">
        <f>'SUBJECT 1 - DATA'!P25-'SUBJECT 1 - DATA'!P24</f>
        <v>-4.2227001294935507E-3</v>
      </c>
      <c r="J24"/>
      <c r="K24"/>
      <c r="L24"/>
      <c r="M24"/>
      <c r="N24"/>
      <c r="O24"/>
      <c r="P24"/>
      <c r="Q24"/>
      <c r="R24"/>
    </row>
    <row r="25" spans="1:18" x14ac:dyDescent="0.25">
      <c r="A25" s="7" t="s">
        <v>23</v>
      </c>
      <c r="B25" s="13">
        <f>'SUBJECT 1 - DATA'!K26-'SUBJECT 1 - DATA'!K25</f>
        <v>6.6271756467518872E-4</v>
      </c>
      <c r="C25" s="9">
        <f>'SUBJECT 1 - DATA'!L26-'SUBJECT 1 - DATA'!L25</f>
        <v>2.261210308418235E-3</v>
      </c>
      <c r="D25" s="9">
        <f>'SUBJECT 1 - DATA'!M26-'SUBJECT 1 - DATA'!M25</f>
        <v>3.8313341774337747E-3</v>
      </c>
      <c r="E25" s="14">
        <f>'SUBJECT 1 - DATA'!N26-'SUBJECT 1 - DATA'!N25</f>
        <v>-1.1940265769092573E-3</v>
      </c>
      <c r="F25" s="3">
        <f>'SUBJECT 1 - DATA'!B26-'SUBJECT 1 - DATA'!B25</f>
        <v>1.0000000000000009E-3</v>
      </c>
      <c r="G25" s="15">
        <f>'SUBJECT 1 - DATA'!O26-'SUBJECT 1 - DATA'!O25</f>
        <v>-3.9104610832517706E-3</v>
      </c>
      <c r="H25" s="15">
        <f>'SUBJECT 1 - DATA'!P26-'SUBJECT 1 - DATA'!P25</f>
        <v>-6.5181159320020221E-3</v>
      </c>
      <c r="J25" s="19" t="s">
        <v>93</v>
      </c>
      <c r="K25" s="19"/>
      <c r="L25"/>
      <c r="M25"/>
      <c r="N25"/>
      <c r="O25"/>
      <c r="P25"/>
      <c r="Q25"/>
      <c r="R25"/>
    </row>
    <row r="26" spans="1:18" x14ac:dyDescent="0.25">
      <c r="A26" s="7" t="s">
        <v>24</v>
      </c>
      <c r="B26" s="13">
        <f>'SUBJECT 1 - DATA'!K27-'SUBJECT 1 - DATA'!K26</f>
        <v>3.1090960045324426E-3</v>
      </c>
      <c r="C26" s="9">
        <f>'SUBJECT 1 - DATA'!L27-'SUBJECT 1 - DATA'!L26</f>
        <v>1.6757111891782389E-2</v>
      </c>
      <c r="D26" s="9">
        <f>'SUBJECT 1 - DATA'!M27-'SUBJECT 1 - DATA'!M26</f>
        <v>6.7834024892593631E-3</v>
      </c>
      <c r="E26" s="14">
        <f>'SUBJECT 1 - DATA'!N27-'SUBJECT 1 - DATA'!N26</f>
        <v>-1.5110959473316199E-3</v>
      </c>
      <c r="F26" s="3">
        <f>'SUBJECT 1 - DATA'!B27-'SUBJECT 1 - DATA'!B26</f>
        <v>1.2000000000000011E-2</v>
      </c>
      <c r="G26" s="15">
        <f>'SUBJECT 1 - DATA'!O27-'SUBJECT 1 - DATA'!O26</f>
        <v>-7.2123494414021716E-3</v>
      </c>
      <c r="H26" s="15">
        <f>'SUBJECT 1 - DATA'!P27-'SUBJECT 1 - DATA'!P26</f>
        <v>-2.5290992872648688E-2</v>
      </c>
      <c r="J26" s="16" t="s">
        <v>94</v>
      </c>
      <c r="K26" s="16">
        <v>0.6803893592287561</v>
      </c>
      <c r="L26"/>
      <c r="M26"/>
      <c r="N26"/>
      <c r="O26"/>
      <c r="P26"/>
      <c r="Q26"/>
      <c r="R26"/>
    </row>
    <row r="27" spans="1:18" x14ac:dyDescent="0.25">
      <c r="A27" s="7" t="s">
        <v>25</v>
      </c>
      <c r="B27" s="13">
        <f>'SUBJECT 1 - DATA'!K28-'SUBJECT 1 - DATA'!K27</f>
        <v>1.0841233353607038E-2</v>
      </c>
      <c r="C27" s="9">
        <f>'SUBJECT 1 - DATA'!L28-'SUBJECT 1 - DATA'!L27</f>
        <v>1.9757300085927784E-2</v>
      </c>
      <c r="D27" s="9">
        <f>'SUBJECT 1 - DATA'!M28-'SUBJECT 1 - DATA'!M27</f>
        <v>1.0767897190452388E-2</v>
      </c>
      <c r="E27" s="14">
        <f>'SUBJECT 1 - DATA'!N28-'SUBJECT 1 - DATA'!N27</f>
        <v>8.9776824111596279E-3</v>
      </c>
      <c r="F27" s="3">
        <f>'SUBJECT 1 - DATA'!B28-'SUBJECT 1 - DATA'!B27</f>
        <v>4.0000000000000036E-3</v>
      </c>
      <c r="G27" s="15">
        <f>'SUBJECT 1 - DATA'!O28-'SUBJECT 1 - DATA'!O27</f>
        <v>9.7863723234956068E-4</v>
      </c>
      <c r="H27" s="15">
        <f>'SUBJECT 1 - DATA'!P28-'SUBJECT 1 - DATA'!P27</f>
        <v>-2.7302915329704136E-2</v>
      </c>
      <c r="J27" s="16" t="s">
        <v>95</v>
      </c>
      <c r="K27" s="16">
        <v>0.46292968015171726</v>
      </c>
      <c r="L27"/>
      <c r="M27"/>
      <c r="N27"/>
      <c r="O27"/>
      <c r="P27"/>
      <c r="Q27"/>
      <c r="R27"/>
    </row>
    <row r="28" spans="1:18" x14ac:dyDescent="0.25">
      <c r="A28" s="7" t="s">
        <v>26</v>
      </c>
      <c r="B28" s="13">
        <f>'SUBJECT 1 - DATA'!K29-'SUBJECT 1 - DATA'!K28</f>
        <v>1.2525742090166256E-2</v>
      </c>
      <c r="C28" s="9">
        <f>'SUBJECT 1 - DATA'!L29-'SUBJECT 1 - DATA'!L28</f>
        <v>1.8931009296927107E-2</v>
      </c>
      <c r="D28" s="9">
        <f>'SUBJECT 1 - DATA'!M29-'SUBJECT 1 - DATA'!M28</f>
        <v>1.2100675650974529E-2</v>
      </c>
      <c r="E28" s="14">
        <f>'SUBJECT 1 - DATA'!N29-'SUBJECT 1 - DATA'!N28</f>
        <v>1.1073495867335803E-2</v>
      </c>
      <c r="F28" s="3">
        <f>'SUBJECT 1 - DATA'!B29-'SUBJECT 1 - DATA'!B28</f>
        <v>5.9999999999999915E-3</v>
      </c>
      <c r="G28" s="15">
        <f>'SUBJECT 1 - DATA'!O29-'SUBJECT 1 - DATA'!O28</f>
        <v>1.0652352559124167E-2</v>
      </c>
      <c r="H28" s="15">
        <f>'SUBJECT 1 - DATA'!P29-'SUBJECT 1 - DATA'!P28</f>
        <v>-2.4882786354025521E-2</v>
      </c>
      <c r="J28" s="16" t="s">
        <v>96</v>
      </c>
      <c r="K28" s="16">
        <v>0.43991238072964806</v>
      </c>
      <c r="L28"/>
      <c r="M28"/>
      <c r="N28"/>
      <c r="O28"/>
      <c r="P28"/>
      <c r="Q28"/>
      <c r="R28"/>
    </row>
    <row r="29" spans="1:18" x14ac:dyDescent="0.25">
      <c r="A29" s="7" t="s">
        <v>27</v>
      </c>
      <c r="B29" s="13">
        <f>'SUBJECT 1 - DATA'!K30-'SUBJECT 1 - DATA'!K29</f>
        <v>7.1247179283935036E-3</v>
      </c>
      <c r="C29" s="9">
        <f>'SUBJECT 1 - DATA'!L30-'SUBJECT 1 - DATA'!L29</f>
        <v>1.6466878647576955E-2</v>
      </c>
      <c r="D29" s="9">
        <f>'SUBJECT 1 - DATA'!M30-'SUBJECT 1 - DATA'!M29</f>
        <v>5.8092334164204229E-3</v>
      </c>
      <c r="E29" s="14">
        <f>'SUBJECT 1 - DATA'!N30-'SUBJECT 1 - DATA'!N29</f>
        <v>5.5771825017977006E-3</v>
      </c>
      <c r="F29" s="3">
        <f>'SUBJECT 1 - DATA'!B30-'SUBJECT 1 - DATA'!B29</f>
        <v>4.0000000000000036E-3</v>
      </c>
      <c r="G29" s="15">
        <f>'SUBJECT 1 - DATA'!O30-'SUBJECT 1 - DATA'!O29</f>
        <v>9.6913773663786645E-3</v>
      </c>
      <c r="H29" s="15">
        <f>'SUBJECT 1 - DATA'!P30-'SUBJECT 1 - DATA'!P29</f>
        <v>3.0980869338697592E-3</v>
      </c>
      <c r="J29" s="16" t="s">
        <v>97</v>
      </c>
      <c r="K29" s="16">
        <v>1.3782789750932575E-2</v>
      </c>
      <c r="L29"/>
      <c r="M29"/>
      <c r="N29"/>
      <c r="O29"/>
      <c r="P29"/>
      <c r="Q29"/>
      <c r="R29"/>
    </row>
    <row r="30" spans="1:18" ht="16.5" thickBot="1" x14ac:dyDescent="0.3">
      <c r="A30" s="7" t="s">
        <v>28</v>
      </c>
      <c r="B30" s="13">
        <f>'SUBJECT 1 - DATA'!K31-'SUBJECT 1 - DATA'!K30</f>
        <v>6.8505577401481443E-3</v>
      </c>
      <c r="C30" s="9">
        <f>'SUBJECT 1 - DATA'!L31-'SUBJECT 1 - DATA'!L30</f>
        <v>1.4285262751220523E-2</v>
      </c>
      <c r="D30" s="9">
        <f>'SUBJECT 1 - DATA'!M31-'SUBJECT 1 - DATA'!M30</f>
        <v>7.6780605917417671E-3</v>
      </c>
      <c r="E30" s="14">
        <f>'SUBJECT 1 - DATA'!N31-'SUBJECT 1 - DATA'!N30</f>
        <v>5.6043768022743107E-3</v>
      </c>
      <c r="F30" s="3">
        <f>'SUBJECT 1 - DATA'!B31-'SUBJECT 1 - DATA'!B30</f>
        <v>7.9999999999999932E-3</v>
      </c>
      <c r="G30" s="15">
        <f>'SUBJECT 1 - DATA'!O31-'SUBJECT 1 - DATA'!O30</f>
        <v>1.0435980399279149E-3</v>
      </c>
      <c r="H30" s="15">
        <f>'SUBJECT 1 - DATA'!P31-'SUBJECT 1 - DATA'!P30</f>
        <v>-2.5363749403629621E-3</v>
      </c>
      <c r="J30" s="17" t="s">
        <v>98</v>
      </c>
      <c r="K30" s="17">
        <v>74</v>
      </c>
      <c r="L30"/>
      <c r="M30"/>
      <c r="N30"/>
      <c r="O30"/>
      <c r="P30"/>
      <c r="Q30"/>
      <c r="R30"/>
    </row>
    <row r="31" spans="1:18" x14ac:dyDescent="0.25">
      <c r="A31" s="7" t="s">
        <v>29</v>
      </c>
      <c r="B31" s="13">
        <f>'SUBJECT 1 - DATA'!K32-'SUBJECT 1 - DATA'!K31</f>
        <v>7.3083333854390281E-3</v>
      </c>
      <c r="C31" s="9">
        <f>'SUBJECT 1 - DATA'!L32-'SUBJECT 1 - DATA'!L31</f>
        <v>1.9676503390567229E-2</v>
      </c>
      <c r="D31" s="9">
        <f>'SUBJECT 1 - DATA'!M32-'SUBJECT 1 - DATA'!M31</f>
        <v>1.2415672287264826E-2</v>
      </c>
      <c r="E31" s="14">
        <f>'SUBJECT 1 - DATA'!N32-'SUBJECT 1 - DATA'!N31</f>
        <v>2.7181266363012629E-3</v>
      </c>
      <c r="F31" s="3">
        <f>'SUBJECT 1 - DATA'!B32-'SUBJECT 1 - DATA'!B31</f>
        <v>8.9999999999999941E-3</v>
      </c>
      <c r="G31" s="15">
        <f>'SUBJECT 1 - DATA'!O32-'SUBJECT 1 - DATA'!O31</f>
        <v>-9.0383192536581947E-4</v>
      </c>
      <c r="H31" s="15">
        <f>'SUBJECT 1 - DATA'!P32-'SUBJECT 1 - DATA'!P31</f>
        <v>-6.3379172748335155E-3</v>
      </c>
      <c r="J31"/>
      <c r="K31"/>
      <c r="L31"/>
      <c r="M31"/>
      <c r="N31"/>
      <c r="O31"/>
      <c r="P31"/>
      <c r="Q31"/>
      <c r="R31"/>
    </row>
    <row r="32" spans="1:18" ht="16.5" thickBot="1" x14ac:dyDescent="0.3">
      <c r="A32" s="7" t="s">
        <v>30</v>
      </c>
      <c r="B32" s="13">
        <f>'SUBJECT 1 - DATA'!K33-'SUBJECT 1 - DATA'!K32</f>
        <v>1.4047252692562434E-2</v>
      </c>
      <c r="C32" s="9">
        <f>'SUBJECT 1 - DATA'!L33-'SUBJECT 1 - DATA'!L32</f>
        <v>3.4428130587034839E-2</v>
      </c>
      <c r="D32" s="9">
        <f>'SUBJECT 1 - DATA'!M33-'SUBJECT 1 - DATA'!M32</f>
        <v>1.2709089500099038E-2</v>
      </c>
      <c r="E32" s="14">
        <f>'SUBJECT 1 - DATA'!N33-'SUBJECT 1 - DATA'!N32</f>
        <v>1.0714593276386145E-2</v>
      </c>
      <c r="F32" s="3">
        <f>'SUBJECT 1 - DATA'!B33-'SUBJECT 1 - DATA'!B32</f>
        <v>9.000000000000008E-3</v>
      </c>
      <c r="G32" s="15">
        <f>'SUBJECT 1 - DATA'!O33-'SUBJECT 1 - DATA'!O32</f>
        <v>-1.0911342138564317E-2</v>
      </c>
      <c r="H32" s="15">
        <f>'SUBJECT 1 - DATA'!P33-'SUBJECT 1 - DATA'!P32</f>
        <v>8.7489576366771404E-2</v>
      </c>
      <c r="J32" t="s">
        <v>99</v>
      </c>
      <c r="K32"/>
      <c r="L32"/>
      <c r="M32"/>
      <c r="N32"/>
      <c r="O32"/>
      <c r="P32"/>
      <c r="Q32"/>
      <c r="R32"/>
    </row>
    <row r="33" spans="1:18" x14ac:dyDescent="0.25">
      <c r="A33" s="7" t="s">
        <v>31</v>
      </c>
      <c r="B33" s="13">
        <f>'SUBJECT 1 - DATA'!K34-'SUBJECT 1 - DATA'!K33</f>
        <v>1.5248487868321212E-2</v>
      </c>
      <c r="C33" s="9">
        <f>'SUBJECT 1 - DATA'!L34-'SUBJECT 1 - DATA'!L33</f>
        <v>2.7875990963213693E-2</v>
      </c>
      <c r="D33" s="9">
        <f>'SUBJECT 1 - DATA'!M34-'SUBJECT 1 - DATA'!M33</f>
        <v>1.5709720655580073E-2</v>
      </c>
      <c r="E33" s="14">
        <f>'SUBJECT 1 - DATA'!N34-'SUBJECT 1 - DATA'!N33</f>
        <v>1.2281307117045531E-2</v>
      </c>
      <c r="F33" s="3">
        <f>'SUBJECT 1 - DATA'!B34-'SUBJECT 1 - DATA'!B33</f>
        <v>1.100000000000001E-2</v>
      </c>
      <c r="G33" s="15">
        <f>'SUBJECT 1 - DATA'!O34-'SUBJECT 1 - DATA'!O33</f>
        <v>5.2099656830621593E-3</v>
      </c>
      <c r="H33" s="15">
        <f>'SUBJECT 1 - DATA'!P34-'SUBJECT 1 - DATA'!P33</f>
        <v>1.1151810255536798E-2</v>
      </c>
      <c r="J33" s="18"/>
      <c r="K33" s="18" t="s">
        <v>104</v>
      </c>
      <c r="L33" s="18" t="s">
        <v>105</v>
      </c>
      <c r="M33" s="18" t="s">
        <v>106</v>
      </c>
      <c r="N33" s="18" t="s">
        <v>107</v>
      </c>
      <c r="O33" s="18" t="s">
        <v>108</v>
      </c>
      <c r="P33"/>
      <c r="Q33"/>
      <c r="R33"/>
    </row>
    <row r="34" spans="1:18" x14ac:dyDescent="0.25">
      <c r="A34" s="7" t="s">
        <v>32</v>
      </c>
      <c r="B34" s="13">
        <f>'SUBJECT 1 - DATA'!K35-'SUBJECT 1 - DATA'!K34</f>
        <v>9.8761925595569899E-3</v>
      </c>
      <c r="C34" s="9">
        <f>'SUBJECT 1 - DATA'!L35-'SUBJECT 1 - DATA'!L34</f>
        <v>2.8673736373422298E-2</v>
      </c>
      <c r="D34" s="9">
        <f>'SUBJECT 1 - DATA'!M35-'SUBJECT 1 - DATA'!M34</f>
        <v>1.0820508606395218E-2</v>
      </c>
      <c r="E34" s="14">
        <f>'SUBJECT 1 - DATA'!N35-'SUBJECT 1 - DATA'!N34</f>
        <v>6.6436261966984489E-3</v>
      </c>
      <c r="F34" s="3">
        <f>'SUBJECT 1 - DATA'!B35-'SUBJECT 1 - DATA'!B34</f>
        <v>9.9999999999999811E-3</v>
      </c>
      <c r="G34" s="15">
        <f>'SUBJECT 1 - DATA'!O35-'SUBJECT 1 - DATA'!O34</f>
        <v>7.7109997687381943E-3</v>
      </c>
      <c r="H34" s="15">
        <f>'SUBJECT 1 - DATA'!P35-'SUBJECT 1 - DATA'!P34</f>
        <v>1.7852582035971287E-2</v>
      </c>
      <c r="J34" s="16" t="s">
        <v>100</v>
      </c>
      <c r="K34" s="16">
        <v>3</v>
      </c>
      <c r="L34" s="16">
        <v>1.146188840792085E-2</v>
      </c>
      <c r="M34" s="16">
        <v>3.8206294693069499E-3</v>
      </c>
      <c r="N34" s="16">
        <v>20.11224999349206</v>
      </c>
      <c r="O34" s="16">
        <v>1.6587654969043682E-9</v>
      </c>
      <c r="P34"/>
      <c r="Q34"/>
      <c r="R34"/>
    </row>
    <row r="35" spans="1:18" x14ac:dyDescent="0.25">
      <c r="A35" s="7" t="s">
        <v>33</v>
      </c>
      <c r="B35" s="13">
        <f>'SUBJECT 1 - DATA'!K36-'SUBJECT 1 - DATA'!K35</f>
        <v>1.8184356468602669E-2</v>
      </c>
      <c r="C35" s="9">
        <f>'SUBJECT 1 - DATA'!L36-'SUBJECT 1 - DATA'!L35</f>
        <v>3.09847206152567E-2</v>
      </c>
      <c r="D35" s="9">
        <f>'SUBJECT 1 - DATA'!M36-'SUBJECT 1 - DATA'!M35</f>
        <v>1.6446199728953198E-2</v>
      </c>
      <c r="E35" s="14">
        <f>'SUBJECT 1 - DATA'!N36-'SUBJECT 1 - DATA'!N35</f>
        <v>1.6287155938385256E-2</v>
      </c>
      <c r="F35" s="3">
        <f>'SUBJECT 1 - DATA'!B36-'SUBJECT 1 - DATA'!B35</f>
        <v>1.3000000000000012E-2</v>
      </c>
      <c r="G35" s="15">
        <f>'SUBJECT 1 - DATA'!O36-'SUBJECT 1 - DATA'!O35</f>
        <v>7.9783094664567927E-3</v>
      </c>
      <c r="H35" s="15">
        <f>'SUBJECT 1 - DATA'!P36-'SUBJECT 1 - DATA'!P35</f>
        <v>2.6966222773943116E-3</v>
      </c>
      <c r="J35" s="16" t="s">
        <v>101</v>
      </c>
      <c r="K35" s="16">
        <v>70</v>
      </c>
      <c r="L35" s="16">
        <v>1.3297570532288843E-2</v>
      </c>
      <c r="M35" s="16">
        <v>1.8996529331841204E-4</v>
      </c>
      <c r="N35" s="16"/>
      <c r="O35" s="16"/>
      <c r="P35"/>
      <c r="Q35"/>
      <c r="R35"/>
    </row>
    <row r="36" spans="1:18" ht="16.5" thickBot="1" x14ac:dyDescent="0.3">
      <c r="A36" s="7" t="s">
        <v>34</v>
      </c>
      <c r="B36" s="13">
        <f>'SUBJECT 1 - DATA'!K37-'SUBJECT 1 - DATA'!K36</f>
        <v>1.6881866361036363E-2</v>
      </c>
      <c r="C36" s="9">
        <f>'SUBJECT 1 - DATA'!L37-'SUBJECT 1 - DATA'!L36</f>
        <v>2.3795237373450573E-2</v>
      </c>
      <c r="D36" s="9">
        <f>'SUBJECT 1 - DATA'!M37-'SUBJECT 1 - DATA'!M36</f>
        <v>1.410253128549982E-2</v>
      </c>
      <c r="E36" s="14">
        <f>'SUBJECT 1 - DATA'!N37-'SUBJECT 1 - DATA'!N36</f>
        <v>1.7320214013538143E-2</v>
      </c>
      <c r="F36" s="3">
        <f>'SUBJECT 1 - DATA'!B37-'SUBJECT 1 - DATA'!B36</f>
        <v>1.5000000000000013E-2</v>
      </c>
      <c r="G36" s="15">
        <f>'SUBJECT 1 - DATA'!O37-'SUBJECT 1 - DATA'!O36</f>
        <v>3.5817353432956167E-3</v>
      </c>
      <c r="H36" s="15">
        <f>'SUBJECT 1 - DATA'!P37-'SUBJECT 1 - DATA'!P36</f>
        <v>-7.4107817186310765E-3</v>
      </c>
      <c r="J36" s="17" t="s">
        <v>102</v>
      </c>
      <c r="K36" s="17">
        <v>73</v>
      </c>
      <c r="L36" s="17">
        <v>2.4759458940209693E-2</v>
      </c>
      <c r="M36" s="17"/>
      <c r="N36" s="17"/>
      <c r="O36" s="17"/>
      <c r="P36"/>
      <c r="Q36"/>
      <c r="R36"/>
    </row>
    <row r="37" spans="1:18" ht="16.5" thickBot="1" x14ac:dyDescent="0.3">
      <c r="A37" s="7" t="s">
        <v>35</v>
      </c>
      <c r="B37" s="13">
        <f>'SUBJECT 1 - DATA'!K38-'SUBJECT 1 - DATA'!K37</f>
        <v>2.1215901015283506E-2</v>
      </c>
      <c r="C37" s="9">
        <f>'SUBJECT 1 - DATA'!L38-'SUBJECT 1 - DATA'!L37</f>
        <v>2.8701224833606653E-2</v>
      </c>
      <c r="D37" s="9">
        <f>'SUBJECT 1 - DATA'!M38-'SUBJECT 1 - DATA'!M37</f>
        <v>2.1485422685809386E-2</v>
      </c>
      <c r="E37" s="14">
        <f>'SUBJECT 1 - DATA'!N38-'SUBJECT 1 - DATA'!N37</f>
        <v>2.095837757715055E-2</v>
      </c>
      <c r="F37" s="3">
        <f>'SUBJECT 1 - DATA'!B38-'SUBJECT 1 - DATA'!B37</f>
        <v>2.4999999999999994E-2</v>
      </c>
      <c r="G37" s="15">
        <f>'SUBJECT 1 - DATA'!O38-'SUBJECT 1 - DATA'!O37</f>
        <v>-1.0032822430803973E-2</v>
      </c>
      <c r="H37" s="15">
        <f>'SUBJECT 1 - DATA'!P38-'SUBJECT 1 - DATA'!P37</f>
        <v>1.2646899983859261E-2</v>
      </c>
      <c r="J37"/>
      <c r="K37"/>
      <c r="L37"/>
      <c r="M37"/>
      <c r="N37"/>
      <c r="O37"/>
      <c r="P37"/>
      <c r="Q37"/>
      <c r="R37"/>
    </row>
    <row r="38" spans="1:18" x14ac:dyDescent="0.25">
      <c r="A38" s="7" t="s">
        <v>36</v>
      </c>
      <c r="B38" s="13">
        <f>'SUBJECT 1 - DATA'!K39-'SUBJECT 1 - DATA'!K38</f>
        <v>1.818857274774599E-2</v>
      </c>
      <c r="C38" s="9">
        <f>'SUBJECT 1 - DATA'!L39-'SUBJECT 1 - DATA'!L38</f>
        <v>3.1326006649421312E-2</v>
      </c>
      <c r="D38" s="9">
        <f>'SUBJECT 1 - DATA'!M39-'SUBJECT 1 - DATA'!M38</f>
        <v>1.7473253320721888E-2</v>
      </c>
      <c r="E38" s="14">
        <f>'SUBJECT 1 - DATA'!N39-'SUBJECT 1 - DATA'!N38</f>
        <v>1.6655871383019077E-2</v>
      </c>
      <c r="F38" s="3">
        <f>'SUBJECT 1 - DATA'!B39-'SUBJECT 1 - DATA'!B38</f>
        <v>1.0999999999999982E-2</v>
      </c>
      <c r="G38" s="15">
        <f>'SUBJECT 1 - DATA'!O39-'SUBJECT 1 - DATA'!O38</f>
        <v>9.9498350947355846E-3</v>
      </c>
      <c r="H38" s="15">
        <f>'SUBJECT 1 - DATA'!P39-'SUBJECT 1 - DATA'!P38</f>
        <v>7.9108021111412574E-3</v>
      </c>
      <c r="J38" s="18"/>
      <c r="K38" s="18" t="s">
        <v>109</v>
      </c>
      <c r="L38" s="18" t="s">
        <v>97</v>
      </c>
      <c r="M38" s="18" t="s">
        <v>110</v>
      </c>
      <c r="N38" s="18" t="s">
        <v>111</v>
      </c>
      <c r="O38" s="18" t="s">
        <v>112</v>
      </c>
      <c r="P38" s="18" t="s">
        <v>113</v>
      </c>
      <c r="Q38" s="18" t="s">
        <v>114</v>
      </c>
      <c r="R38" s="18" t="s">
        <v>115</v>
      </c>
    </row>
    <row r="39" spans="1:18" x14ac:dyDescent="0.25">
      <c r="A39" s="7" t="s">
        <v>37</v>
      </c>
      <c r="B39" s="13">
        <f>'SUBJECT 1 - DATA'!K40-'SUBJECT 1 - DATA'!K39</f>
        <v>3.3565198846037148E-2</v>
      </c>
      <c r="C39" s="9">
        <f>'SUBJECT 1 - DATA'!L40-'SUBJECT 1 - DATA'!L39</f>
        <v>4.4769320417212155E-2</v>
      </c>
      <c r="D39" s="9">
        <f>'SUBJECT 1 - DATA'!M40-'SUBJECT 1 - DATA'!M39</f>
        <v>3.2828015965158885E-2</v>
      </c>
      <c r="E39" s="14">
        <f>'SUBJECT 1 - DATA'!N40-'SUBJECT 1 - DATA'!N39</f>
        <v>3.0744909341891724E-2</v>
      </c>
      <c r="F39" s="3">
        <f>'SUBJECT 1 - DATA'!B40-'SUBJECT 1 - DATA'!B39</f>
        <v>1.9000000000000017E-2</v>
      </c>
      <c r="G39" s="15">
        <f>'SUBJECT 1 - DATA'!O40-'SUBJECT 1 - DATA'!O39</f>
        <v>-5.750229097217853E-2</v>
      </c>
      <c r="H39" s="15">
        <f>'SUBJECT 1 - DATA'!P40-'SUBJECT 1 - DATA'!P39</f>
        <v>3.876966157756867E-2</v>
      </c>
      <c r="J39" s="16" t="s">
        <v>103</v>
      </c>
      <c r="K39" s="16">
        <v>7.7417676253418587E-4</v>
      </c>
      <c r="L39" s="16">
        <v>1.6075840009297014E-3</v>
      </c>
      <c r="M39" s="16">
        <v>0.48157779754368191</v>
      </c>
      <c r="N39" s="16">
        <v>0.63160805186029045</v>
      </c>
      <c r="O39" s="16">
        <v>-2.4320484292096149E-3</v>
      </c>
      <c r="P39" s="16">
        <v>3.9804019542779862E-3</v>
      </c>
      <c r="Q39" s="16">
        <v>-3.4825523465959454E-3</v>
      </c>
      <c r="R39" s="16">
        <v>5.0309058716643167E-3</v>
      </c>
    </row>
    <row r="40" spans="1:18" x14ac:dyDescent="0.25">
      <c r="A40" s="7" t="s">
        <v>38</v>
      </c>
      <c r="B40" s="13">
        <f>'SUBJECT 1 - DATA'!K41-'SUBJECT 1 - DATA'!K40</f>
        <v>2.8451160278502224E-2</v>
      </c>
      <c r="C40" s="9">
        <f>'SUBJECT 1 - DATA'!L41-'SUBJECT 1 - DATA'!L40</f>
        <v>3.3307774831842718E-2</v>
      </c>
      <c r="D40" s="9">
        <f>'SUBJECT 1 - DATA'!M41-'SUBJECT 1 - DATA'!M40</f>
        <v>1.6498055531852046E-2</v>
      </c>
      <c r="E40" s="14">
        <f>'SUBJECT 1 - DATA'!N41-'SUBJECT 1 - DATA'!N40</f>
        <v>3.287227515532623E-2</v>
      </c>
      <c r="F40" s="3">
        <f>'SUBJECT 1 - DATA'!B41-'SUBJECT 1 - DATA'!B40</f>
        <v>1.5999999999999986E-2</v>
      </c>
      <c r="G40" s="15">
        <f>'SUBJECT 1 - DATA'!O41-'SUBJECT 1 - DATA'!O40</f>
        <v>4.7371602614912814E-2</v>
      </c>
      <c r="H40" s="15">
        <f>'SUBJECT 1 - DATA'!P41-'SUBJECT 1 - DATA'!P40</f>
        <v>-2.1921458248111758E-2</v>
      </c>
      <c r="J40" s="16" t="s">
        <v>85</v>
      </c>
      <c r="K40" s="16">
        <v>1.1828888063749876</v>
      </c>
      <c r="L40" s="16">
        <v>0.19566644546301382</v>
      </c>
      <c r="M40" s="16">
        <v>6.0454351464088161</v>
      </c>
      <c r="N40" s="16">
        <v>6.5124305176538186E-8</v>
      </c>
      <c r="O40" s="16">
        <v>0.79264438601520015</v>
      </c>
      <c r="P40" s="16">
        <v>1.5731332267347751</v>
      </c>
      <c r="Q40" s="16">
        <v>0.66478272072052091</v>
      </c>
      <c r="R40" s="16">
        <v>1.7009948920294544</v>
      </c>
    </row>
    <row r="41" spans="1:18" x14ac:dyDescent="0.25">
      <c r="A41" s="7" t="s">
        <v>39</v>
      </c>
      <c r="B41" s="13">
        <f>'SUBJECT 1 - DATA'!K42-'SUBJECT 1 - DATA'!K41</f>
        <v>1.3581531386559542E-2</v>
      </c>
      <c r="C41" s="9">
        <f>'SUBJECT 1 - DATA'!L42-'SUBJECT 1 - DATA'!L41</f>
        <v>1.3801384860425703E-2</v>
      </c>
      <c r="D41" s="9">
        <f>'SUBJECT 1 - DATA'!M42-'SUBJECT 1 - DATA'!M41</f>
        <v>2.7038416903142348E-3</v>
      </c>
      <c r="E41" s="14">
        <f>'SUBJECT 1 - DATA'!N42-'SUBJECT 1 - DATA'!N41</f>
        <v>1.852185262109074E-2</v>
      </c>
      <c r="F41" s="3">
        <f>'SUBJECT 1 - DATA'!B42-'SUBJECT 1 - DATA'!B41</f>
        <v>8.0000000000000071E-3</v>
      </c>
      <c r="G41" s="15">
        <f>'SUBJECT 1 - DATA'!O42-'SUBJECT 1 - DATA'!O41</f>
        <v>1.4131054342071139E-2</v>
      </c>
      <c r="H41" s="15">
        <f>'SUBJECT 1 - DATA'!P42-'SUBJECT 1 - DATA'!P41</f>
        <v>-1.8242825039113342E-2</v>
      </c>
      <c r="J41" s="16" t="s">
        <v>91</v>
      </c>
      <c r="K41" s="16">
        <v>0.350835257741832</v>
      </c>
      <c r="L41" s="16">
        <v>0.10159924057035281</v>
      </c>
      <c r="M41" s="16">
        <v>3.4531287416355703</v>
      </c>
      <c r="N41" s="16">
        <v>9.4439872012671818E-4</v>
      </c>
      <c r="O41" s="16">
        <v>0.14820196182055168</v>
      </c>
      <c r="P41" s="16">
        <v>0.55346855366311232</v>
      </c>
      <c r="Q41" s="16">
        <v>8.1810158865989246E-2</v>
      </c>
      <c r="R41" s="16">
        <v>0.6198603566176748</v>
      </c>
    </row>
    <row r="42" spans="1:18" ht="16.5" thickBot="1" x14ac:dyDescent="0.3">
      <c r="A42" s="7" t="s">
        <v>40</v>
      </c>
      <c r="B42" s="13">
        <f>'SUBJECT 1 - DATA'!K43-'SUBJECT 1 - DATA'!K42</f>
        <v>2.1554763217164041E-2</v>
      </c>
      <c r="C42" s="9">
        <f>'SUBJECT 1 - DATA'!L43-'SUBJECT 1 - DATA'!L42</f>
        <v>3.5078104502254848E-2</v>
      </c>
      <c r="D42" s="9">
        <f>'SUBJECT 1 - DATA'!M43-'SUBJECT 1 - DATA'!M42</f>
        <v>1.1568992379536847E-2</v>
      </c>
      <c r="E42" s="14">
        <f>'SUBJECT 1 - DATA'!N43-'SUBJECT 1 - DATA'!N42</f>
        <v>2.4448893400563165E-2</v>
      </c>
      <c r="F42" s="3">
        <f>'SUBJECT 1 - DATA'!B43-'SUBJECT 1 - DATA'!B42</f>
        <v>1.3000000000000012E-2</v>
      </c>
      <c r="G42" s="15">
        <f>'SUBJECT 1 - DATA'!O43-'SUBJECT 1 - DATA'!O42</f>
        <v>4.1370741895079E-3</v>
      </c>
      <c r="H42" s="15">
        <f>'SUBJECT 1 - DATA'!P43-'SUBJECT 1 - DATA'!P42</f>
        <v>-1.2026023188948298E-2</v>
      </c>
      <c r="J42" s="17" t="s">
        <v>92</v>
      </c>
      <c r="K42" s="17">
        <v>0.16018171711138332</v>
      </c>
      <c r="L42" s="17">
        <v>9.2336647319626736E-2</v>
      </c>
      <c r="M42" s="17">
        <v>1.7347577777749321</v>
      </c>
      <c r="N42" s="17">
        <v>8.7185058961744583E-2</v>
      </c>
      <c r="O42" s="17">
        <v>-2.3977919079407606E-2</v>
      </c>
      <c r="P42" s="17">
        <v>0.34434135330217425</v>
      </c>
      <c r="Q42" s="17">
        <v>-8.4316918267935664E-2</v>
      </c>
      <c r="R42" s="17">
        <v>0.40468035249070233</v>
      </c>
    </row>
    <row r="43" spans="1:18" x14ac:dyDescent="0.25">
      <c r="A43" s="7" t="s">
        <v>41</v>
      </c>
      <c r="B43" s="13">
        <f>'SUBJECT 1 - DATA'!K44-'SUBJECT 1 - DATA'!K43</f>
        <v>3.2040981830408433E-2</v>
      </c>
      <c r="C43" s="9">
        <f>'SUBJECT 1 - DATA'!L44-'SUBJECT 1 - DATA'!L43</f>
        <v>2.6058613301928935E-2</v>
      </c>
      <c r="D43" s="9">
        <f>'SUBJECT 1 - DATA'!M44-'SUBJECT 1 - DATA'!M43</f>
        <v>1.6630804811990751E-2</v>
      </c>
      <c r="E43" s="14">
        <f>'SUBJECT 1 - DATA'!N44-'SUBJECT 1 - DATA'!N43</f>
        <v>4.1368975105065597E-2</v>
      </c>
      <c r="F43" s="3">
        <f>'SUBJECT 1 - DATA'!B44-'SUBJECT 1 - DATA'!B43</f>
        <v>6.0000000000000053E-3</v>
      </c>
      <c r="G43" s="15">
        <f>'SUBJECT 1 - DATA'!O44-'SUBJECT 1 - DATA'!O43</f>
        <v>3.2250334064631569E-2</v>
      </c>
      <c r="H43" s="15">
        <f>'SUBJECT 1 - DATA'!P44-'SUBJECT 1 - DATA'!P43</f>
        <v>1.6695082661823957E-2</v>
      </c>
      <c r="J43"/>
      <c r="K43"/>
      <c r="L43"/>
      <c r="M43"/>
      <c r="N43"/>
      <c r="O43"/>
      <c r="P43"/>
      <c r="Q43"/>
      <c r="R43"/>
    </row>
    <row r="44" spans="1:18" x14ac:dyDescent="0.25">
      <c r="A44" s="7" t="s">
        <v>42</v>
      </c>
      <c r="B44" s="13">
        <f>'SUBJECT 1 - DATA'!K45-'SUBJECT 1 - DATA'!K44</f>
        <v>1.2650395750086141E-2</v>
      </c>
      <c r="C44" s="9">
        <f>'SUBJECT 1 - DATA'!L45-'SUBJECT 1 - DATA'!L44</f>
        <v>-7.7349469453839026E-3</v>
      </c>
      <c r="D44" s="9">
        <f>'SUBJECT 1 - DATA'!M45-'SUBJECT 1 - DATA'!M44</f>
        <v>4.0219823098567309E-3</v>
      </c>
      <c r="E44" s="14">
        <f>'SUBJECT 1 - DATA'!N45-'SUBJECT 1 - DATA'!N44</f>
        <v>2.0203316618086886E-2</v>
      </c>
      <c r="F44" s="3">
        <f>'SUBJECT 1 - DATA'!B45-'SUBJECT 1 - DATA'!B44</f>
        <v>2.0000000000000018E-3</v>
      </c>
      <c r="G44" s="15">
        <f>'SUBJECT 1 - DATA'!O45-'SUBJECT 1 - DATA'!O44</f>
        <v>3.5459068465406252E-2</v>
      </c>
      <c r="H44" s="15">
        <f>'SUBJECT 1 - DATA'!P45-'SUBJECT 1 - DATA'!P44</f>
        <v>-1.100880141277627E-3</v>
      </c>
      <c r="J44"/>
      <c r="K44"/>
      <c r="L44"/>
      <c r="M44"/>
      <c r="N44"/>
      <c r="O44"/>
      <c r="P44"/>
      <c r="Q44"/>
      <c r="R44"/>
    </row>
    <row r="45" spans="1:18" x14ac:dyDescent="0.25">
      <c r="A45" s="7" t="s">
        <v>43</v>
      </c>
      <c r="B45" s="13">
        <f>'SUBJECT 1 - DATA'!K46-'SUBJECT 1 - DATA'!K45</f>
        <v>2.3251580144321604E-2</v>
      </c>
      <c r="C45" s="9">
        <f>'SUBJECT 1 - DATA'!L46-'SUBJECT 1 - DATA'!L45</f>
        <v>1.9382085125459803E-2</v>
      </c>
      <c r="D45" s="9">
        <f>'SUBJECT 1 - DATA'!M46-'SUBJECT 1 - DATA'!M45</f>
        <v>2.7326905841066174E-2</v>
      </c>
      <c r="E45" s="14">
        <f>'SUBJECT 1 - DATA'!N46-'SUBJECT 1 - DATA'!N45</f>
        <v>2.2524071328655804E-2</v>
      </c>
      <c r="F45" s="3">
        <f>'SUBJECT 1 - DATA'!B46-'SUBJECT 1 - DATA'!B45</f>
        <v>-3.0000000000000027E-3</v>
      </c>
      <c r="G45" s="15">
        <f>'SUBJECT 1 - DATA'!O46-'SUBJECT 1 - DATA'!O45</f>
        <v>5.2671458573350649E-3</v>
      </c>
      <c r="H45" s="15">
        <f>'SUBJECT 1 - DATA'!P46-'SUBJECT 1 - DATA'!P45</f>
        <v>-9.2870628168333358E-3</v>
      </c>
      <c r="J45"/>
      <c r="K45"/>
      <c r="L45"/>
      <c r="M45"/>
      <c r="N45"/>
      <c r="O45"/>
      <c r="P45"/>
      <c r="Q45"/>
      <c r="R45"/>
    </row>
    <row r="46" spans="1:18" x14ac:dyDescent="0.25">
      <c r="A46" s="7" t="s">
        <v>44</v>
      </c>
      <c r="B46" s="13">
        <f>'SUBJECT 1 - DATA'!K47-'SUBJECT 1 - DATA'!K46</f>
        <v>1.4491253647454405E-2</v>
      </c>
      <c r="C46" s="9">
        <f>'SUBJECT 1 - DATA'!L47-'SUBJECT 1 - DATA'!L46</f>
        <v>1.1808841155582783E-2</v>
      </c>
      <c r="D46" s="9">
        <f>'SUBJECT 1 - DATA'!M47-'SUBJECT 1 - DATA'!M46</f>
        <v>2.0736778568034908E-2</v>
      </c>
      <c r="E46" s="14">
        <f>'SUBJECT 1 - DATA'!N47-'SUBJECT 1 - DATA'!N46</f>
        <v>1.2552546665921538E-2</v>
      </c>
      <c r="F46" s="3">
        <f>'SUBJECT 1 - DATA'!B47-'SUBJECT 1 - DATA'!B46</f>
        <v>-4.0000000000000036E-3</v>
      </c>
      <c r="G46" s="15">
        <f>'SUBJECT 1 - DATA'!O47-'SUBJECT 1 - DATA'!O46</f>
        <v>-2.0338391464413685E-3</v>
      </c>
      <c r="H46" s="15">
        <f>'SUBJECT 1 - DATA'!P47-'SUBJECT 1 - DATA'!P46</f>
        <v>1.5233061675606563E-2</v>
      </c>
      <c r="J46" s="20" t="s">
        <v>117</v>
      </c>
      <c r="K46"/>
      <c r="L46"/>
      <c r="M46"/>
      <c r="N46"/>
      <c r="O46"/>
      <c r="P46"/>
      <c r="Q46"/>
      <c r="R46"/>
    </row>
    <row r="47" spans="1:18" ht="16.5" thickBot="1" x14ac:dyDescent="0.3">
      <c r="A47" s="7" t="s">
        <v>45</v>
      </c>
      <c r="B47" s="13">
        <f>'SUBJECT 1 - DATA'!K48-'SUBJECT 1 - DATA'!K47</f>
        <v>2.0315765170844324E-2</v>
      </c>
      <c r="C47" s="9">
        <f>'SUBJECT 1 - DATA'!L48-'SUBJECT 1 - DATA'!L47</f>
        <v>1.8313934685946665E-2</v>
      </c>
      <c r="D47" s="9">
        <f>'SUBJECT 1 - DATA'!M48-'SUBJECT 1 - DATA'!M47</f>
        <v>1.820369115242676E-2</v>
      </c>
      <c r="E47" s="14">
        <f>'SUBJECT 1 - DATA'!N48-'SUBJECT 1 - DATA'!N47</f>
        <v>2.2050952233154342E-2</v>
      </c>
      <c r="F47" s="3">
        <f>'SUBJECT 1 - DATA'!B48-'SUBJECT 1 - DATA'!B47</f>
        <v>0</v>
      </c>
      <c r="G47" s="15">
        <f>'SUBJECT 1 - DATA'!O48-'SUBJECT 1 - DATA'!O47</f>
        <v>1.1745527193761984E-2</v>
      </c>
      <c r="H47" s="15">
        <f>'SUBJECT 1 - DATA'!P48-'SUBJECT 1 - DATA'!P47</f>
        <v>-5.60395347747078E-3</v>
      </c>
      <c r="J47"/>
      <c r="K47"/>
      <c r="L47"/>
      <c r="M47"/>
      <c r="N47"/>
      <c r="O47"/>
      <c r="P47"/>
      <c r="Q47"/>
      <c r="R47"/>
    </row>
    <row r="48" spans="1:18" x14ac:dyDescent="0.25">
      <c r="A48" s="7" t="s">
        <v>46</v>
      </c>
      <c r="B48" s="13">
        <f>'SUBJECT 1 - DATA'!K49-'SUBJECT 1 - DATA'!K48</f>
        <v>1.0207297480135047E-2</v>
      </c>
      <c r="C48" s="9">
        <f>'SUBJECT 1 - DATA'!L49-'SUBJECT 1 - DATA'!L48</f>
        <v>6.9804050995500022E-3</v>
      </c>
      <c r="D48" s="9">
        <f>'SUBJECT 1 - DATA'!M49-'SUBJECT 1 - DATA'!M48</f>
        <v>7.2565523731009107E-3</v>
      </c>
      <c r="E48" s="14">
        <f>'SUBJECT 1 - DATA'!N49-'SUBJECT 1 - DATA'!N48</f>
        <v>1.2431626424207476E-2</v>
      </c>
      <c r="F48" s="3">
        <f>'SUBJECT 1 - DATA'!B49-'SUBJECT 1 - DATA'!B48</f>
        <v>-9.000000000000008E-3</v>
      </c>
      <c r="G48" s="15">
        <f>'SUBJECT 1 - DATA'!O49-'SUBJECT 1 - DATA'!O48</f>
        <v>2.3588795749909547E-2</v>
      </c>
      <c r="H48" s="15">
        <f>'SUBJECT 1 - DATA'!P49-'SUBJECT 1 - DATA'!P48</f>
        <v>6.0322870328933798E-3</v>
      </c>
      <c r="J48" s="19" t="s">
        <v>93</v>
      </c>
      <c r="K48" s="19"/>
      <c r="L48"/>
      <c r="M48"/>
      <c r="N48"/>
      <c r="O48"/>
      <c r="P48"/>
      <c r="Q48"/>
      <c r="R48"/>
    </row>
    <row r="49" spans="1:18" x14ac:dyDescent="0.25">
      <c r="A49" s="7" t="s">
        <v>47</v>
      </c>
      <c r="B49" s="13">
        <f>'SUBJECT 1 - DATA'!K50-'SUBJECT 1 - DATA'!K49</f>
        <v>7.6900088516883569E-3</v>
      </c>
      <c r="C49" s="9">
        <f>'SUBJECT 1 - DATA'!L50-'SUBJECT 1 - DATA'!L49</f>
        <v>-8.7739153937482772E-4</v>
      </c>
      <c r="D49" s="9">
        <f>'SUBJECT 1 - DATA'!M50-'SUBJECT 1 - DATA'!M49</f>
        <v>1.3541542188414524E-2</v>
      </c>
      <c r="E49" s="14">
        <f>'SUBJECT 1 - DATA'!N50-'SUBJECT 1 - DATA'!N49</f>
        <v>6.0838710184056843E-3</v>
      </c>
      <c r="F49" s="3">
        <f>'SUBJECT 1 - DATA'!B50-'SUBJECT 1 - DATA'!B49</f>
        <v>-1.0000000000000009E-3</v>
      </c>
      <c r="G49" s="15">
        <f>'SUBJECT 1 - DATA'!O50-'SUBJECT 1 - DATA'!O49</f>
        <v>1.6072385461079752E-3</v>
      </c>
      <c r="H49" s="15">
        <f>'SUBJECT 1 - DATA'!P50-'SUBJECT 1 - DATA'!P49</f>
        <v>1.2647298325396683E-4</v>
      </c>
      <c r="J49" s="16" t="s">
        <v>94</v>
      </c>
      <c r="K49" s="16">
        <v>0.75698136434775676</v>
      </c>
      <c r="L49"/>
      <c r="M49"/>
      <c r="N49"/>
      <c r="O49"/>
      <c r="P49"/>
      <c r="Q49"/>
      <c r="R49"/>
    </row>
    <row r="50" spans="1:18" x14ac:dyDescent="0.25">
      <c r="A50" s="7" t="s">
        <v>48</v>
      </c>
      <c r="B50" s="13">
        <f>'SUBJECT 1 - DATA'!K51-'SUBJECT 1 - DATA'!K50</f>
        <v>1.326558611617179E-3</v>
      </c>
      <c r="C50" s="9">
        <f>'SUBJECT 1 - DATA'!L51-'SUBJECT 1 - DATA'!L50</f>
        <v>-3.9071644877107792E-3</v>
      </c>
      <c r="D50" s="9">
        <f>'SUBJECT 1 - DATA'!M51-'SUBJECT 1 - DATA'!M50</f>
        <v>-2.7354295473850321E-2</v>
      </c>
      <c r="E50" s="14">
        <f>'SUBJECT 1 - DATA'!N51-'SUBJECT 1 - DATA'!N50</f>
        <v>1.9307500227836116E-2</v>
      </c>
      <c r="F50" s="3">
        <f>'SUBJECT 1 - DATA'!B51-'SUBJECT 1 - DATA'!B50</f>
        <v>-4.0000000000000036E-3</v>
      </c>
      <c r="G50" s="15">
        <f>'SUBJECT 1 - DATA'!O51-'SUBJECT 1 - DATA'!O50</f>
        <v>-2.8059296007329204E-3</v>
      </c>
      <c r="H50" s="15">
        <f>'SUBJECT 1 - DATA'!P51-'SUBJECT 1 - DATA'!P50</f>
        <v>2.0541245349867676E-3</v>
      </c>
      <c r="J50" s="16" t="s">
        <v>95</v>
      </c>
      <c r="K50" s="16">
        <v>0.57302078596979134</v>
      </c>
      <c r="L50"/>
      <c r="M50"/>
      <c r="N50"/>
      <c r="O50"/>
      <c r="P50"/>
      <c r="Q50"/>
      <c r="R50"/>
    </row>
    <row r="51" spans="1:18" x14ac:dyDescent="0.25">
      <c r="A51" s="7" t="s">
        <v>49</v>
      </c>
      <c r="B51" s="13">
        <f>'SUBJECT 1 - DATA'!K52-'SUBJECT 1 - DATA'!K51</f>
        <v>1.0985719236471236E-2</v>
      </c>
      <c r="C51" s="9">
        <f>'SUBJECT 1 - DATA'!L52-'SUBJECT 1 - DATA'!L51</f>
        <v>1.7235205303457457E-2</v>
      </c>
      <c r="D51" s="9">
        <f>'SUBJECT 1 - DATA'!M52-'SUBJECT 1 - DATA'!M51</f>
        <v>1.4232548668896172E-2</v>
      </c>
      <c r="E51" s="14">
        <f>'SUBJECT 1 - DATA'!N52-'SUBJECT 1 - DATA'!N51</f>
        <v>8.4518997183797295E-3</v>
      </c>
      <c r="F51" s="3">
        <f>'SUBJECT 1 - DATA'!B52-'SUBJECT 1 - DATA'!B51</f>
        <v>-4.0000000000000036E-3</v>
      </c>
      <c r="G51" s="15">
        <f>'SUBJECT 1 - DATA'!O52-'SUBJECT 1 - DATA'!O51</f>
        <v>-5.4980708686552526E-3</v>
      </c>
      <c r="H51" s="15">
        <f>'SUBJECT 1 - DATA'!P52-'SUBJECT 1 - DATA'!P51</f>
        <v>2.6406205078202127E-3</v>
      </c>
      <c r="J51" s="16" t="s">
        <v>96</v>
      </c>
      <c r="K51" s="16">
        <v>0.55472167679706819</v>
      </c>
      <c r="L51"/>
      <c r="M51"/>
      <c r="N51"/>
      <c r="O51"/>
      <c r="P51"/>
      <c r="Q51"/>
      <c r="R51"/>
    </row>
    <row r="52" spans="1:18" x14ac:dyDescent="0.25">
      <c r="A52" s="7" t="s">
        <v>50</v>
      </c>
      <c r="B52" s="13">
        <f>'SUBJECT 1 - DATA'!K53-'SUBJECT 1 - DATA'!K52</f>
        <v>1.6351543019341996E-2</v>
      </c>
      <c r="C52" s="9">
        <f>'SUBJECT 1 - DATA'!L53-'SUBJECT 1 - DATA'!L52</f>
        <v>4.7912406495534965E-3</v>
      </c>
      <c r="D52" s="9">
        <f>'SUBJECT 1 - DATA'!M53-'SUBJECT 1 - DATA'!M52</f>
        <v>1.1082783884788339E-2</v>
      </c>
      <c r="E52" s="14">
        <f>'SUBJECT 1 - DATA'!N53-'SUBJECT 1 - DATA'!N52</f>
        <v>2.1203067681937471E-2</v>
      </c>
      <c r="F52" s="3">
        <f>'SUBJECT 1 - DATA'!B53-'SUBJECT 1 - DATA'!B52</f>
        <v>-4.0000000000000036E-3</v>
      </c>
      <c r="G52" s="15">
        <f>'SUBJECT 1 - DATA'!O53-'SUBJECT 1 - DATA'!O52</f>
        <v>9.865923109112773E-3</v>
      </c>
      <c r="H52" s="15">
        <f>'SUBJECT 1 - DATA'!P53-'SUBJECT 1 - DATA'!P52</f>
        <v>5.5414946628751238E-5</v>
      </c>
      <c r="J52" s="16" t="s">
        <v>97</v>
      </c>
      <c r="K52" s="16">
        <v>1.5861719040547104E-2</v>
      </c>
      <c r="L52"/>
      <c r="M52"/>
      <c r="N52"/>
      <c r="O52"/>
      <c r="P52"/>
      <c r="Q52"/>
      <c r="R52"/>
    </row>
    <row r="53" spans="1:18" ht="16.5" thickBot="1" x14ac:dyDescent="0.3">
      <c r="A53" s="7" t="s">
        <v>51</v>
      </c>
      <c r="B53" s="13">
        <f>'SUBJECT 1 - DATA'!K54-'SUBJECT 1 - DATA'!K53</f>
        <v>1.2094245616932009E-2</v>
      </c>
      <c r="C53" s="9">
        <f>'SUBJECT 1 - DATA'!L54-'SUBJECT 1 - DATA'!L53</f>
        <v>2.3739016172124927E-2</v>
      </c>
      <c r="D53" s="9">
        <f>'SUBJECT 1 - DATA'!M54-'SUBJECT 1 - DATA'!M53</f>
        <v>1.7042541237693554E-2</v>
      </c>
      <c r="E53" s="14">
        <f>'SUBJECT 1 - DATA'!N54-'SUBJECT 1 - DATA'!N53</f>
        <v>7.1211343103417812E-3</v>
      </c>
      <c r="F53" s="3">
        <f>'SUBJECT 1 - DATA'!B54-'SUBJECT 1 - DATA'!B53</f>
        <v>-2.0000000000000018E-3</v>
      </c>
      <c r="G53" s="15">
        <f>'SUBJECT 1 - DATA'!O54-'SUBJECT 1 - DATA'!O53</f>
        <v>8.3864681733478441E-3</v>
      </c>
      <c r="H53" s="15">
        <f>'SUBJECT 1 - DATA'!P54-'SUBJECT 1 - DATA'!P53</f>
        <v>-3.2994899498995922E-3</v>
      </c>
      <c r="J53" s="17" t="s">
        <v>98</v>
      </c>
      <c r="K53" s="17">
        <v>74</v>
      </c>
      <c r="L53"/>
      <c r="M53"/>
      <c r="N53"/>
      <c r="O53"/>
      <c r="P53"/>
      <c r="Q53"/>
      <c r="R53"/>
    </row>
    <row r="54" spans="1:18" x14ac:dyDescent="0.25">
      <c r="A54" s="7" t="s">
        <v>52</v>
      </c>
      <c r="B54" s="13">
        <f>'SUBJECT 1 - DATA'!K55-'SUBJECT 1 - DATA'!K54</f>
        <v>6.5988917467023622E-3</v>
      </c>
      <c r="C54" s="9">
        <f>'SUBJECT 1 - DATA'!L55-'SUBJECT 1 - DATA'!L54</f>
        <v>5.8571286388994226E-3</v>
      </c>
      <c r="D54" s="9">
        <f>'SUBJECT 1 - DATA'!M55-'SUBJECT 1 - DATA'!M54</f>
        <v>1.1839448982203848E-2</v>
      </c>
      <c r="E54" s="14">
        <f>'SUBJECT 1 - DATA'!N55-'SUBJECT 1 - DATA'!N54</f>
        <v>3.5713766906437239E-3</v>
      </c>
      <c r="F54" s="3">
        <f>'SUBJECT 1 - DATA'!B55-'SUBJECT 1 - DATA'!B54</f>
        <v>-9.9999999999997313E-4</v>
      </c>
      <c r="G54" s="15">
        <f>'SUBJECT 1 - DATA'!O55-'SUBJECT 1 - DATA'!O54</f>
        <v>4.0919877347646239E-2</v>
      </c>
      <c r="H54" s="15">
        <f>'SUBJECT 1 - DATA'!P55-'SUBJECT 1 - DATA'!P54</f>
        <v>-5.2908407202562069E-3</v>
      </c>
      <c r="J54"/>
      <c r="K54"/>
      <c r="L54"/>
      <c r="M54"/>
      <c r="N54"/>
      <c r="O54"/>
      <c r="P54"/>
      <c r="Q54"/>
      <c r="R54"/>
    </row>
    <row r="55" spans="1:18" ht="16.5" thickBot="1" x14ac:dyDescent="0.3">
      <c r="A55" s="7" t="s">
        <v>53</v>
      </c>
      <c r="B55" s="13">
        <f>'SUBJECT 1 - DATA'!K56-'SUBJECT 1 - DATA'!K55</f>
        <v>8.8517626922408055E-3</v>
      </c>
      <c r="C55" s="9">
        <f>'SUBJECT 1 - DATA'!L56-'SUBJECT 1 - DATA'!L55</f>
        <v>7.6273491446255948E-3</v>
      </c>
      <c r="D55" s="9">
        <f>'SUBJECT 1 - DATA'!M56-'SUBJECT 1 - DATA'!M55</f>
        <v>9.9424854932058659E-3</v>
      </c>
      <c r="E55" s="14">
        <f>'SUBJECT 1 - DATA'!N56-'SUBJECT 1 - DATA'!N55</f>
        <v>8.6585658136659749E-3</v>
      </c>
      <c r="F55" s="3">
        <f>'SUBJECT 1 - DATA'!B56-'SUBJECT 1 - DATA'!B55</f>
        <v>-1.1000000000000038E-2</v>
      </c>
      <c r="G55" s="15">
        <f>'SUBJECT 1 - DATA'!O56-'SUBJECT 1 - DATA'!O55</f>
        <v>2.5380686408695285E-3</v>
      </c>
      <c r="H55" s="15">
        <f>'SUBJECT 1 - DATA'!P56-'SUBJECT 1 - DATA'!P55</f>
        <v>-1.9781587580833815E-3</v>
      </c>
      <c r="J55" t="s">
        <v>99</v>
      </c>
      <c r="K55"/>
      <c r="L55"/>
      <c r="M55"/>
      <c r="N55"/>
      <c r="O55"/>
      <c r="P55"/>
      <c r="Q55"/>
      <c r="R55"/>
    </row>
    <row r="56" spans="1:18" x14ac:dyDescent="0.25">
      <c r="A56" s="7" t="s">
        <v>54</v>
      </c>
      <c r="B56" s="13">
        <f>'SUBJECT 1 - DATA'!K57-'SUBJECT 1 - DATA'!K56</f>
        <v>8.8863768726021863E-5</v>
      </c>
      <c r="C56" s="9">
        <f>'SUBJECT 1 - DATA'!L57-'SUBJECT 1 - DATA'!L56</f>
        <v>-1.8366287381643698E-4</v>
      </c>
      <c r="D56" s="9">
        <f>'SUBJECT 1 - DATA'!M57-'SUBJECT 1 - DATA'!M56</f>
        <v>-1.867867051333516E-3</v>
      </c>
      <c r="E56" s="14">
        <f>'SUBJECT 1 - DATA'!N57-'SUBJECT 1 - DATA'!N56</f>
        <v>6.8946630541799614E-4</v>
      </c>
      <c r="F56" s="3">
        <f>'SUBJECT 1 - DATA'!B57-'SUBJECT 1 - DATA'!B56</f>
        <v>-3.0000000000000027E-3</v>
      </c>
      <c r="G56" s="15">
        <f>'SUBJECT 1 - DATA'!O57-'SUBJECT 1 - DATA'!O56</f>
        <v>3.2879878576091426E-3</v>
      </c>
      <c r="H56" s="15">
        <f>'SUBJECT 1 - DATA'!P57-'SUBJECT 1 - DATA'!P56</f>
        <v>1.6173327040047258E-2</v>
      </c>
      <c r="J56" s="18"/>
      <c r="K56" s="18" t="s">
        <v>104</v>
      </c>
      <c r="L56" s="18" t="s">
        <v>105</v>
      </c>
      <c r="M56" s="18" t="s">
        <v>106</v>
      </c>
      <c r="N56" s="18" t="s">
        <v>107</v>
      </c>
      <c r="O56" s="18" t="s">
        <v>108</v>
      </c>
      <c r="P56"/>
      <c r="Q56"/>
      <c r="R56"/>
    </row>
    <row r="57" spans="1:18" x14ac:dyDescent="0.25">
      <c r="A57" s="7" t="s">
        <v>55</v>
      </c>
      <c r="B57" s="13">
        <f>'SUBJECT 1 - DATA'!K58-'SUBJECT 1 - DATA'!K57</f>
        <v>1.5144786241682584E-3</v>
      </c>
      <c r="C57" s="9">
        <f>'SUBJECT 1 - DATA'!L58-'SUBJECT 1 - DATA'!L57</f>
        <v>-4.854946933048554E-3</v>
      </c>
      <c r="D57" s="9">
        <f>'SUBJECT 1 - DATA'!M58-'SUBJECT 1 - DATA'!M57</f>
        <v>-3.9436064378414182E-3</v>
      </c>
      <c r="E57" s="14">
        <f>'SUBJECT 1 - DATA'!N58-'SUBJECT 1 - DATA'!N57</f>
        <v>5.6938878566743512E-3</v>
      </c>
      <c r="F57" s="3">
        <f>'SUBJECT 1 - DATA'!B58-'SUBJECT 1 - DATA'!B57</f>
        <v>-1.999999999999974E-3</v>
      </c>
      <c r="G57" s="15">
        <f>'SUBJECT 1 - DATA'!O58-'SUBJECT 1 - DATA'!O57</f>
        <v>3.6467857067677412E-3</v>
      </c>
      <c r="H57" s="15">
        <f>'SUBJECT 1 - DATA'!P58-'SUBJECT 1 - DATA'!P57</f>
        <v>1.7232733590899496E-4</v>
      </c>
      <c r="J57" s="16" t="s">
        <v>100</v>
      </c>
      <c r="K57" s="16">
        <v>3</v>
      </c>
      <c r="L57" s="16">
        <v>2.3635358194504234E-2</v>
      </c>
      <c r="M57" s="16">
        <v>7.8784527315014109E-3</v>
      </c>
      <c r="N57" s="16">
        <v>31.314135598684761</v>
      </c>
      <c r="O57" s="16">
        <v>5.9820106810673957E-13</v>
      </c>
      <c r="P57"/>
      <c r="Q57"/>
      <c r="R57"/>
    </row>
    <row r="58" spans="1:18" x14ac:dyDescent="0.25">
      <c r="A58" s="7" t="s">
        <v>56</v>
      </c>
      <c r="B58" s="13">
        <f>'SUBJECT 1 - DATA'!K59-'SUBJECT 1 - DATA'!K58</f>
        <v>-5.749876989188718E-3</v>
      </c>
      <c r="C58" s="9">
        <f>'SUBJECT 1 - DATA'!L59-'SUBJECT 1 - DATA'!L58</f>
        <v>-8.5703737741907871E-3</v>
      </c>
      <c r="D58" s="9">
        <f>'SUBJECT 1 - DATA'!M59-'SUBJECT 1 - DATA'!M58</f>
        <v>1.0695937280366108E-3</v>
      </c>
      <c r="E58" s="14">
        <f>'SUBJECT 1 - DATA'!N59-'SUBJECT 1 - DATA'!N58</f>
        <v>-8.5107929243610769E-3</v>
      </c>
      <c r="F58" s="3">
        <f>'SUBJECT 1 - DATA'!B59-'SUBJECT 1 - DATA'!B58</f>
        <v>-1.0000000000000286E-3</v>
      </c>
      <c r="G58" s="15">
        <f>'SUBJECT 1 - DATA'!O59-'SUBJECT 1 - DATA'!O58</f>
        <v>1.1400090065054103E-2</v>
      </c>
      <c r="H58" s="15">
        <f>'SUBJECT 1 - DATA'!P59-'SUBJECT 1 - DATA'!P58</f>
        <v>7.149712267055186E-3</v>
      </c>
      <c r="J58" s="16" t="s">
        <v>101</v>
      </c>
      <c r="K58" s="16">
        <v>70</v>
      </c>
      <c r="L58" s="16">
        <v>1.7611589164487816E-2</v>
      </c>
      <c r="M58" s="16">
        <v>2.5159413092125453E-4</v>
      </c>
      <c r="N58" s="16"/>
      <c r="O58" s="16"/>
      <c r="P58"/>
      <c r="Q58"/>
      <c r="R58"/>
    </row>
    <row r="59" spans="1:18" ht="16.5" thickBot="1" x14ac:dyDescent="0.3">
      <c r="A59" s="7" t="s">
        <v>57</v>
      </c>
      <c r="B59" s="13">
        <f>'SUBJECT 1 - DATA'!K60-'SUBJECT 1 - DATA'!K59</f>
        <v>6.108713368380092E-3</v>
      </c>
      <c r="C59" s="9">
        <f>'SUBJECT 1 - DATA'!L60-'SUBJECT 1 - DATA'!L59</f>
        <v>3.1299201446383096E-3</v>
      </c>
      <c r="D59" s="9">
        <f>'SUBJECT 1 - DATA'!M60-'SUBJECT 1 - DATA'!M59</f>
        <v>6.9110607246488653E-3</v>
      </c>
      <c r="E59" s="14">
        <f>'SUBJECT 1 - DATA'!N60-'SUBJECT 1 - DATA'!N59</f>
        <v>6.6284216990085687E-3</v>
      </c>
      <c r="F59" s="3">
        <f>'SUBJECT 1 - DATA'!B60-'SUBJECT 1 - DATA'!B59</f>
        <v>-1.3999999999999985E-2</v>
      </c>
      <c r="G59" s="15">
        <f>'SUBJECT 1 - DATA'!O60-'SUBJECT 1 - DATA'!O59</f>
        <v>3.9599034474924188E-3</v>
      </c>
      <c r="H59" s="15">
        <f>'SUBJECT 1 - DATA'!P60-'SUBJECT 1 - DATA'!P59</f>
        <v>5.1938283436147037E-3</v>
      </c>
      <c r="J59" s="17" t="s">
        <v>102</v>
      </c>
      <c r="K59" s="17">
        <v>73</v>
      </c>
      <c r="L59" s="17">
        <v>4.124694735899205E-2</v>
      </c>
      <c r="M59" s="17"/>
      <c r="N59" s="17"/>
      <c r="O59" s="17"/>
      <c r="P59"/>
      <c r="Q59"/>
      <c r="R59"/>
    </row>
    <row r="60" spans="1:18" ht="16.5" thickBot="1" x14ac:dyDescent="0.3">
      <c r="A60" s="7" t="s">
        <v>58</v>
      </c>
      <c r="B60" s="13">
        <f>'SUBJECT 1 - DATA'!K61-'SUBJECT 1 - DATA'!K60</f>
        <v>-5.423939915184528E-4</v>
      </c>
      <c r="C60" s="9">
        <f>'SUBJECT 1 - DATA'!L61-'SUBJECT 1 - DATA'!L60</f>
        <v>-3.6467076361396122E-3</v>
      </c>
      <c r="D60" s="9">
        <f>'SUBJECT 1 - DATA'!M61-'SUBJECT 1 - DATA'!M60</f>
        <v>5.7807248404871947E-3</v>
      </c>
      <c r="E60" s="14">
        <f>'SUBJECT 1 - DATA'!N61-'SUBJECT 1 - DATA'!N60</f>
        <v>-2.8560413450495759E-3</v>
      </c>
      <c r="F60" s="3">
        <f>'SUBJECT 1 - DATA'!B61-'SUBJECT 1 - DATA'!B60</f>
        <v>-6.0000000000000053E-3</v>
      </c>
      <c r="G60" s="15">
        <f>'SUBJECT 1 - DATA'!O61-'SUBJECT 1 - DATA'!O60</f>
        <v>5.0138361584348146E-3</v>
      </c>
      <c r="H60" s="15">
        <f>'SUBJECT 1 - DATA'!P61-'SUBJECT 1 - DATA'!P60</f>
        <v>6.9412687646844828E-3</v>
      </c>
      <c r="J60"/>
      <c r="K60"/>
      <c r="L60"/>
      <c r="M60"/>
      <c r="N60"/>
      <c r="O60"/>
      <c r="P60"/>
      <c r="Q60"/>
      <c r="R60"/>
    </row>
    <row r="61" spans="1:18" x14ac:dyDescent="0.25">
      <c r="A61" s="7" t="s">
        <v>59</v>
      </c>
      <c r="B61" s="13">
        <f>'SUBJECT 1 - DATA'!K62-'SUBJECT 1 - DATA'!K61</f>
        <v>-3.83433659708593E-3</v>
      </c>
      <c r="C61" s="9">
        <f>'SUBJECT 1 - DATA'!L62-'SUBJECT 1 - DATA'!L61</f>
        <v>-6.5362561749364723E-3</v>
      </c>
      <c r="D61" s="9">
        <f>'SUBJECT 1 - DATA'!M62-'SUBJECT 1 - DATA'!M61</f>
        <v>5.2308981687113065E-3</v>
      </c>
      <c r="E61" s="14">
        <f>'SUBJECT 1 - DATA'!N62-'SUBJECT 1 - DATA'!N61</f>
        <v>-8.3477902087396028E-3</v>
      </c>
      <c r="F61" s="3">
        <f>'SUBJECT 1 - DATA'!B62-'SUBJECT 1 - DATA'!B61</f>
        <v>-9.9999999999997313E-4</v>
      </c>
      <c r="G61" s="15">
        <f>'SUBJECT 1 - DATA'!O62-'SUBJECT 1 - DATA'!O61</f>
        <v>1.3188940424913032E-2</v>
      </c>
      <c r="H61" s="15">
        <f>'SUBJECT 1 - DATA'!P62-'SUBJECT 1 - DATA'!P61</f>
        <v>1.9722103072781549E-2</v>
      </c>
      <c r="J61" s="18"/>
      <c r="K61" s="18" t="s">
        <v>109</v>
      </c>
      <c r="L61" s="18" t="s">
        <v>97</v>
      </c>
      <c r="M61" s="18" t="s">
        <v>110</v>
      </c>
      <c r="N61" s="18" t="s">
        <v>111</v>
      </c>
      <c r="O61" s="18" t="s">
        <v>112</v>
      </c>
      <c r="P61" s="18" t="s">
        <v>113</v>
      </c>
      <c r="Q61" s="18" t="s">
        <v>114</v>
      </c>
      <c r="R61" s="18" t="s">
        <v>115</v>
      </c>
    </row>
    <row r="62" spans="1:18" x14ac:dyDescent="0.25">
      <c r="A62" s="7" t="s">
        <v>60</v>
      </c>
      <c r="B62" s="13">
        <f>'SUBJECT 1 - DATA'!K63-'SUBJECT 1 - DATA'!K62</f>
        <v>-1.518338452787843E-2</v>
      </c>
      <c r="C62" s="9">
        <f>'SUBJECT 1 - DATA'!L63-'SUBJECT 1 - DATA'!L62</f>
        <v>-3.8677021836431513E-2</v>
      </c>
      <c r="D62" s="9">
        <f>'SUBJECT 1 - DATA'!M63-'SUBJECT 1 - DATA'!M62</f>
        <v>1.7252773269850752E-3</v>
      </c>
      <c r="E62" s="14">
        <f>'SUBJECT 1 - DATA'!N63-'SUBJECT 1 - DATA'!N62</f>
        <v>-1.8298425394937146E-2</v>
      </c>
      <c r="F62" s="3">
        <f>'SUBJECT 1 - DATA'!B63-'SUBJECT 1 - DATA'!B62</f>
        <v>-4.0000000000000313E-3</v>
      </c>
      <c r="G62" s="15">
        <f>'SUBJECT 1 - DATA'!O63-'SUBJECT 1 - DATA'!O62</f>
        <v>1.0984482568706988E-2</v>
      </c>
      <c r="H62" s="15">
        <f>'SUBJECT 1 - DATA'!P63-'SUBJECT 1 - DATA'!P62</f>
        <v>2.38964496618711E-2</v>
      </c>
      <c r="J62" s="16" t="s">
        <v>103</v>
      </c>
      <c r="K62" s="16">
        <v>1.9373684533679069E-3</v>
      </c>
      <c r="L62" s="16">
        <v>1.8500641900236641E-3</v>
      </c>
      <c r="M62" s="16">
        <v>1.0471898563385122</v>
      </c>
      <c r="N62" s="16">
        <v>0.29861446682879361</v>
      </c>
      <c r="O62" s="16">
        <v>-1.7524682263741875E-3</v>
      </c>
      <c r="P62" s="16">
        <v>5.627205133110001E-3</v>
      </c>
      <c r="Q62" s="16">
        <v>-2.9614250696321821E-3</v>
      </c>
      <c r="R62" s="16">
        <v>6.8361619763679955E-3</v>
      </c>
    </row>
    <row r="63" spans="1:18" x14ac:dyDescent="0.25">
      <c r="A63" s="7" t="s">
        <v>61</v>
      </c>
      <c r="B63" s="13">
        <f>'SUBJECT 1 - DATA'!K64-'SUBJECT 1 - DATA'!K63</f>
        <v>1.372514700726335E-2</v>
      </c>
      <c r="C63" s="9">
        <f>'SUBJECT 1 - DATA'!L64-'SUBJECT 1 - DATA'!L63</f>
        <v>-5.8477344041654167E-3</v>
      </c>
      <c r="D63" s="9">
        <f>'SUBJECT 1 - DATA'!M64-'SUBJECT 1 - DATA'!M63</f>
        <v>4.5977755513056939E-3</v>
      </c>
      <c r="E63" s="14">
        <f>'SUBJECT 1 - DATA'!N64-'SUBJECT 1 - DATA'!N63</f>
        <v>2.3081452263656266E-2</v>
      </c>
      <c r="F63" s="3">
        <f>'SUBJECT 1 - DATA'!B64-'SUBJECT 1 - DATA'!B63</f>
        <v>-5.9999999999999776E-3</v>
      </c>
      <c r="G63" s="15">
        <f>'SUBJECT 1 - DATA'!O64-'SUBJECT 1 - DATA'!O63</f>
        <v>-1.2156989286280728E-2</v>
      </c>
      <c r="H63" s="15">
        <f>'SUBJECT 1 - DATA'!P64-'SUBJECT 1 - DATA'!P63</f>
        <v>-4.7197208460703077E-3</v>
      </c>
      <c r="J63" s="16" t="s">
        <v>85</v>
      </c>
      <c r="K63" s="16">
        <v>1.9646859266059118</v>
      </c>
      <c r="L63" s="16">
        <v>0.22517982496155106</v>
      </c>
      <c r="M63" s="16">
        <v>8.7249642677419139</v>
      </c>
      <c r="N63" s="16">
        <v>8.4552598557262408E-13</v>
      </c>
      <c r="O63" s="16">
        <v>1.5155789268804547</v>
      </c>
      <c r="P63" s="16">
        <v>2.4137929263313689</v>
      </c>
      <c r="Q63" s="16">
        <v>1.3684312269147458</v>
      </c>
      <c r="R63" s="16">
        <v>2.5609406262970777</v>
      </c>
    </row>
    <row r="64" spans="1:18" x14ac:dyDescent="0.25">
      <c r="A64" s="7" t="s">
        <v>62</v>
      </c>
      <c r="B64" s="13">
        <f>'SUBJECT 1 - DATA'!K65-'SUBJECT 1 - DATA'!K64</f>
        <v>-7.4014902760561885E-3</v>
      </c>
      <c r="C64" s="9">
        <f>'SUBJECT 1 - DATA'!L65-'SUBJECT 1 - DATA'!L64</f>
        <v>-2.7696724973289566E-3</v>
      </c>
      <c r="D64" s="9">
        <f>'SUBJECT 1 - DATA'!M65-'SUBJECT 1 - DATA'!M64</f>
        <v>3.5785878677405125E-3</v>
      </c>
      <c r="E64" s="14">
        <f>'SUBJECT 1 - DATA'!N65-'SUBJECT 1 - DATA'!N64</f>
        <v>-1.386315986186698E-2</v>
      </c>
      <c r="F64" s="3">
        <f>'SUBJECT 1 - DATA'!B65-'SUBJECT 1 - DATA'!B64</f>
        <v>-8.0000000000000071E-3</v>
      </c>
      <c r="G64" s="15">
        <f>'SUBJECT 1 - DATA'!O65-'SUBJECT 1 - DATA'!O64</f>
        <v>-2.1701097919585854E-3</v>
      </c>
      <c r="H64" s="15">
        <f>'SUBJECT 1 - DATA'!P65-'SUBJECT 1 - DATA'!P64</f>
        <v>1.5514722141850568E-3</v>
      </c>
      <c r="J64" s="16" t="s">
        <v>91</v>
      </c>
      <c r="K64" s="16">
        <v>0.28660511632952568</v>
      </c>
      <c r="L64" s="16">
        <v>0.1169239782207989</v>
      </c>
      <c r="M64" s="16">
        <v>2.4512090735426519</v>
      </c>
      <c r="N64" s="16">
        <v>1.673758298097739E-2</v>
      </c>
      <c r="O64" s="16">
        <v>5.3407594910038519E-2</v>
      </c>
      <c r="P64" s="16">
        <v>0.51980263774901281</v>
      </c>
      <c r="Q64" s="16">
        <v>-2.2998426228706625E-2</v>
      </c>
      <c r="R64" s="16">
        <v>0.59620865888775798</v>
      </c>
    </row>
    <row r="65" spans="1:18" ht="16.5" thickBot="1" x14ac:dyDescent="0.3">
      <c r="A65" s="7" t="s">
        <v>63</v>
      </c>
      <c r="B65" s="13">
        <f>'SUBJECT 1 - DATA'!K66-'SUBJECT 1 - DATA'!K65</f>
        <v>-1.0849655977322181E-2</v>
      </c>
      <c r="C65" s="9">
        <f>'SUBJECT 1 - DATA'!L66-'SUBJECT 1 - DATA'!L65</f>
        <v>-3.9457466790413287E-2</v>
      </c>
      <c r="D65" s="9">
        <f>'SUBJECT 1 - DATA'!M66-'SUBJECT 1 - DATA'!M65</f>
        <v>4.0620630925420897E-3</v>
      </c>
      <c r="E65" s="14">
        <f>'SUBJECT 1 - DATA'!N66-'SUBJECT 1 - DATA'!N65</f>
        <v>-1.3706577542037024E-2</v>
      </c>
      <c r="F65" s="3">
        <f>'SUBJECT 1 - DATA'!B66-'SUBJECT 1 - DATA'!B65</f>
        <v>-3.0000000000000027E-3</v>
      </c>
      <c r="G65" s="15">
        <f>'SUBJECT 1 - DATA'!O66-'SUBJECT 1 - DATA'!O65</f>
        <v>-6.1827101044553134E-3</v>
      </c>
      <c r="H65" s="15">
        <f>'SUBJECT 1 - DATA'!P66-'SUBJECT 1 - DATA'!P65</f>
        <v>-6.2397029370158119E-3</v>
      </c>
      <c r="J65" s="17" t="s">
        <v>92</v>
      </c>
      <c r="K65" s="17">
        <v>0.14119426389721129</v>
      </c>
      <c r="L65" s="17">
        <v>0.10626426024026861</v>
      </c>
      <c r="M65" s="17">
        <v>1.3287088582554873</v>
      </c>
      <c r="N65" s="17">
        <v>0.18825927601566531</v>
      </c>
      <c r="O65" s="17">
        <v>-7.0743120380891644E-2</v>
      </c>
      <c r="P65" s="17">
        <v>0.35313164817531423</v>
      </c>
      <c r="Q65" s="17">
        <v>-0.14018336213249155</v>
      </c>
      <c r="R65" s="17">
        <v>0.42257188992691413</v>
      </c>
    </row>
    <row r="66" spans="1:18" x14ac:dyDescent="0.25">
      <c r="A66" s="7" t="s">
        <v>64</v>
      </c>
      <c r="B66" s="13">
        <f>'SUBJECT 1 - DATA'!K67-'SUBJECT 1 - DATA'!K66</f>
        <v>-1.3370639427011388E-2</v>
      </c>
      <c r="C66" s="9">
        <f>'SUBJECT 1 - DATA'!L67-'SUBJECT 1 - DATA'!L66</f>
        <v>-4.5338837053288117E-4</v>
      </c>
      <c r="D66" s="9">
        <f>'SUBJECT 1 - DATA'!M67-'SUBJECT 1 - DATA'!M66</f>
        <v>-1.9320597675182571E-3</v>
      </c>
      <c r="E66" s="14">
        <f>'SUBJECT 1 - DATA'!N67-'SUBJECT 1 - DATA'!N66</f>
        <v>-2.2261715421716899E-2</v>
      </c>
      <c r="F66" s="3">
        <f>'SUBJECT 1 - DATA'!B67-'SUBJECT 1 - DATA'!B66</f>
        <v>1.0000000000000009E-3</v>
      </c>
      <c r="G66" s="15">
        <f>'SUBJECT 1 - DATA'!O67-'SUBJECT 1 - DATA'!O66</f>
        <v>-4.4613121884212514E-2</v>
      </c>
      <c r="H66" s="15">
        <f>'SUBJECT 1 - DATA'!P67-'SUBJECT 1 - DATA'!P66</f>
        <v>-2.0660350796879889E-2</v>
      </c>
      <c r="J66"/>
      <c r="K66"/>
      <c r="L66"/>
      <c r="M66"/>
      <c r="N66"/>
      <c r="O66"/>
      <c r="P66"/>
      <c r="Q66"/>
      <c r="R66"/>
    </row>
    <row r="67" spans="1:18" x14ac:dyDescent="0.25">
      <c r="A67" s="7" t="s">
        <v>65</v>
      </c>
      <c r="B67" s="13">
        <f>'SUBJECT 1 - DATA'!K68-'SUBJECT 1 - DATA'!K67</f>
        <v>-2.834613765497096E-3</v>
      </c>
      <c r="C67" s="9">
        <f>'SUBJECT 1 - DATA'!L68-'SUBJECT 1 - DATA'!L67</f>
        <v>9.7703054878832685E-3</v>
      </c>
      <c r="D67" s="9">
        <f>'SUBJECT 1 - DATA'!M68-'SUBJECT 1 - DATA'!M67</f>
        <v>2.1859127639058396E-3</v>
      </c>
      <c r="E67" s="14">
        <f>'SUBJECT 1 - DATA'!N68-'SUBJECT 1 - DATA'!N67</f>
        <v>-7.8497050783766786E-3</v>
      </c>
      <c r="F67" s="3">
        <f>'SUBJECT 1 - DATA'!B68-'SUBJECT 1 - DATA'!B67</f>
        <v>-9.000000000000008E-3</v>
      </c>
      <c r="G67" s="15">
        <f>'SUBJECT 1 - DATA'!O68-'SUBJECT 1 - DATA'!O67</f>
        <v>1.443832660372113E-2</v>
      </c>
      <c r="H67" s="15">
        <f>'SUBJECT 1 - DATA'!P68-'SUBJECT 1 - DATA'!P67</f>
        <v>-1.0328864279995131E-2</v>
      </c>
      <c r="J67"/>
      <c r="K67"/>
      <c r="L67"/>
      <c r="M67"/>
      <c r="N67"/>
      <c r="O67"/>
      <c r="P67"/>
      <c r="Q67"/>
      <c r="R67"/>
    </row>
    <row r="68" spans="1:18" x14ac:dyDescent="0.25">
      <c r="A68" s="7" t="s">
        <v>66</v>
      </c>
      <c r="B68" s="13">
        <f>'SUBJECT 1 - DATA'!K69-'SUBJECT 1 - DATA'!K68</f>
        <v>-1.5371435858615612E-2</v>
      </c>
      <c r="C68" s="9">
        <f>'SUBJECT 1 - DATA'!L69-'SUBJECT 1 - DATA'!L68</f>
        <v>-1.9578458835789236E-2</v>
      </c>
      <c r="D68" s="9">
        <f>'SUBJECT 1 - DATA'!M69-'SUBJECT 1 - DATA'!M68</f>
        <v>-1.6457011226812257E-2</v>
      </c>
      <c r="E68" s="14">
        <f>'SUBJECT 1 - DATA'!N69-'SUBJECT 1 - DATA'!N68</f>
        <v>-1.3392282370605468E-2</v>
      </c>
      <c r="F68" s="3">
        <f>'SUBJECT 1 - DATA'!B69-'SUBJECT 1 - DATA'!B68</f>
        <v>-7.0000000000000062E-3</v>
      </c>
      <c r="G68" s="15">
        <f>'SUBJECT 1 - DATA'!O69-'SUBJECT 1 - DATA'!O68</f>
        <v>-1.0898174002129446E-2</v>
      </c>
      <c r="H68" s="15">
        <f>'SUBJECT 1 - DATA'!P69-'SUBJECT 1 - DATA'!P68</f>
        <v>-3.1394548567988179E-2</v>
      </c>
      <c r="J68"/>
      <c r="K68"/>
      <c r="L68"/>
      <c r="M68"/>
      <c r="N68"/>
      <c r="O68"/>
      <c r="P68"/>
      <c r="Q68"/>
      <c r="R68"/>
    </row>
    <row r="69" spans="1:18" x14ac:dyDescent="0.25">
      <c r="A69" s="7" t="s">
        <v>67</v>
      </c>
      <c r="B69" s="13">
        <f>'SUBJECT 1 - DATA'!K70-'SUBJECT 1 - DATA'!K69</f>
        <v>-1.5071610892015197E-2</v>
      </c>
      <c r="C69" s="9">
        <f>'SUBJECT 1 - DATA'!L70-'SUBJECT 1 - DATA'!L69</f>
        <v>-2.3105664808019788E-2</v>
      </c>
      <c r="D69" s="9">
        <f>'SUBJECT 1 - DATA'!M70-'SUBJECT 1 - DATA'!M69</f>
        <v>-6.0869511697791978E-4</v>
      </c>
      <c r="E69" s="14">
        <f>'SUBJECT 1 - DATA'!N70-'SUBJECT 1 - DATA'!N69</f>
        <v>-2.2084364364715059E-2</v>
      </c>
      <c r="F69" s="3">
        <f>'SUBJECT 1 - DATA'!B70-'SUBJECT 1 - DATA'!B69</f>
        <v>-3.9999999999999758E-3</v>
      </c>
      <c r="G69" s="15">
        <f>'SUBJECT 1 - DATA'!O70-'SUBJECT 1 - DATA'!O69</f>
        <v>-4.3644133044018874E-2</v>
      </c>
      <c r="H69" s="15">
        <f>'SUBJECT 1 - DATA'!P70-'SUBJECT 1 - DATA'!P69</f>
        <v>-4.2472570124292508E-2</v>
      </c>
      <c r="J69" s="20" t="s">
        <v>119</v>
      </c>
      <c r="K69"/>
      <c r="L69"/>
      <c r="M69"/>
      <c r="N69"/>
      <c r="O69"/>
      <c r="P69"/>
      <c r="Q69"/>
      <c r="R69"/>
    </row>
    <row r="70" spans="1:18" ht="16.5" thickBot="1" x14ac:dyDescent="0.3">
      <c r="A70" s="7" t="s">
        <v>68</v>
      </c>
      <c r="B70" s="13">
        <f>'SUBJECT 1 - DATA'!K71-'SUBJECT 1 - DATA'!K70</f>
        <v>-1.4539027253813397E-2</v>
      </c>
      <c r="C70" s="9">
        <f>'SUBJECT 1 - DATA'!L71-'SUBJECT 1 - DATA'!L70</f>
        <v>-1.0644037526986561E-2</v>
      </c>
      <c r="D70" s="9">
        <f>'SUBJECT 1 - DATA'!M71-'SUBJECT 1 - DATA'!M70</f>
        <v>-6.158906087481375E-3</v>
      </c>
      <c r="E70" s="14">
        <f>'SUBJECT 1 - DATA'!N71-'SUBJECT 1 - DATA'!N70</f>
        <v>-1.9521211112452919E-2</v>
      </c>
      <c r="F70" s="3">
        <f>'SUBJECT 1 - DATA'!B71-'SUBJECT 1 - DATA'!B70</f>
        <v>-2.0000000000000018E-3</v>
      </c>
      <c r="G70" s="15">
        <f>'SUBJECT 1 - DATA'!O71-'SUBJECT 1 - DATA'!O70</f>
        <v>1.3374207169764368E-2</v>
      </c>
      <c r="H70" s="15">
        <f>'SUBJECT 1 - DATA'!P71-'SUBJECT 1 - DATA'!P70</f>
        <v>5.9564205956876837E-3</v>
      </c>
      <c r="J70"/>
      <c r="K70"/>
      <c r="L70"/>
      <c r="M70"/>
      <c r="N70"/>
      <c r="O70"/>
      <c r="P70"/>
      <c r="Q70"/>
      <c r="R70"/>
    </row>
    <row r="71" spans="1:18" x14ac:dyDescent="0.25">
      <c r="A71" s="7" t="s">
        <v>69</v>
      </c>
      <c r="B71" s="13">
        <f>'SUBJECT 1 - DATA'!K72-'SUBJECT 1 - DATA'!K71</f>
        <v>-2.7681862127669987E-2</v>
      </c>
      <c r="C71" s="9">
        <f>'SUBJECT 1 - DATA'!L72-'SUBJECT 1 - DATA'!L71</f>
        <v>-2.3244542743393048E-3</v>
      </c>
      <c r="D71" s="9">
        <f>'SUBJECT 1 - DATA'!M72-'SUBJECT 1 - DATA'!M71</f>
        <v>-1.9921330420328509E-2</v>
      </c>
      <c r="E71" s="14">
        <f>'SUBJECT 1 - DATA'!N72-'SUBJECT 1 - DATA'!N71</f>
        <v>-3.484692499114761E-2</v>
      </c>
      <c r="F71" s="3">
        <f>'SUBJECT 1 - DATA'!B72-'SUBJECT 1 - DATA'!B71</f>
        <v>-4.0000000000000036E-3</v>
      </c>
      <c r="G71" s="15">
        <f>'SUBJECT 1 - DATA'!O72-'SUBJECT 1 - DATA'!O71</f>
        <v>-1.1449479690636449E-2</v>
      </c>
      <c r="H71" s="15">
        <f>'SUBJECT 1 - DATA'!P72-'SUBJECT 1 - DATA'!P71</f>
        <v>-2.4002216902023754E-2</v>
      </c>
      <c r="J71" s="19" t="s">
        <v>93</v>
      </c>
      <c r="K71" s="19"/>
      <c r="L71"/>
      <c r="M71"/>
      <c r="N71"/>
      <c r="O71"/>
      <c r="P71"/>
      <c r="Q71"/>
      <c r="R71"/>
    </row>
    <row r="72" spans="1:18" x14ac:dyDescent="0.25">
      <c r="A72" s="7" t="s">
        <v>70</v>
      </c>
      <c r="B72" s="13">
        <f>'SUBJECT 1 - DATA'!K73-'SUBJECT 1 - DATA'!K72</f>
        <v>-6.6391988315613326E-3</v>
      </c>
      <c r="C72" s="9">
        <f>'SUBJECT 1 - DATA'!L73-'SUBJECT 1 - DATA'!L72</f>
        <v>-1.3444576056833579E-3</v>
      </c>
      <c r="D72" s="9">
        <f>'SUBJECT 1 - DATA'!M73-'SUBJECT 1 - DATA'!M72</f>
        <v>-4.0389090169615227E-3</v>
      </c>
      <c r="E72" s="14">
        <f>'SUBJECT 1 - DATA'!N73-'SUBJECT 1 - DATA'!N72</f>
        <v>-8.4307658334274449E-3</v>
      </c>
      <c r="F72" s="3">
        <f>'SUBJECT 1 - DATA'!B73-'SUBJECT 1 - DATA'!B72</f>
        <v>4.0000000000000036E-3</v>
      </c>
      <c r="G72" s="15">
        <f>'SUBJECT 1 - DATA'!O73-'SUBJECT 1 - DATA'!O72</f>
        <v>-1.0130050862915296E-2</v>
      </c>
      <c r="H72" s="15">
        <f>'SUBJECT 1 - DATA'!P73-'SUBJECT 1 - DATA'!P72</f>
        <v>-2.7595193302536458E-2</v>
      </c>
      <c r="J72" s="16" t="s">
        <v>94</v>
      </c>
      <c r="K72" s="16">
        <v>0.59115909170788739</v>
      </c>
      <c r="L72"/>
      <c r="M72"/>
      <c r="N72"/>
      <c r="O72"/>
      <c r="P72"/>
      <c r="Q72"/>
      <c r="R72"/>
    </row>
    <row r="73" spans="1:18" x14ac:dyDescent="0.25">
      <c r="A73" s="7" t="s">
        <v>71</v>
      </c>
      <c r="B73" s="13">
        <f>'SUBJECT 1 - DATA'!K74-'SUBJECT 1 - DATA'!K73</f>
        <v>-8.7890755592934244E-3</v>
      </c>
      <c r="C73" s="9">
        <f>'SUBJECT 1 - DATA'!L74-'SUBJECT 1 - DATA'!L73</f>
        <v>-3.7657193131044875E-3</v>
      </c>
      <c r="D73" s="9">
        <f>'SUBJECT 1 - DATA'!M74-'SUBJECT 1 - DATA'!M73</f>
        <v>-4.2228316345136463E-3</v>
      </c>
      <c r="E73" s="14">
        <f>'SUBJECT 1 - DATA'!N74-'SUBJECT 1 - DATA'!N73</f>
        <v>-1.1188735942801342E-2</v>
      </c>
      <c r="F73" s="3">
        <f>'SUBJECT 1 - DATA'!B74-'SUBJECT 1 - DATA'!B73</f>
        <v>-3.0000000000000027E-3</v>
      </c>
      <c r="G73" s="15">
        <f>'SUBJECT 1 - DATA'!O74-'SUBJECT 1 - DATA'!O73</f>
        <v>-1.0986311898173035E-2</v>
      </c>
      <c r="H73" s="15">
        <f>'SUBJECT 1 - DATA'!P74-'SUBJECT 1 - DATA'!P73</f>
        <v>-1.2155356659902361E-2</v>
      </c>
      <c r="J73" s="16" t="s">
        <v>95</v>
      </c>
      <c r="K73" s="16">
        <v>0.34946907170889435</v>
      </c>
      <c r="L73"/>
      <c r="M73"/>
      <c r="N73"/>
      <c r="O73"/>
      <c r="P73"/>
      <c r="Q73"/>
      <c r="R73"/>
    </row>
    <row r="74" spans="1:18" x14ac:dyDescent="0.25">
      <c r="A74" s="7" t="s">
        <v>72</v>
      </c>
      <c r="B74" s="13">
        <f>'SUBJECT 1 - DATA'!K75-'SUBJECT 1 - DATA'!K74</f>
        <v>-6.2389591373854969E-2</v>
      </c>
      <c r="C74" s="9">
        <f>'SUBJECT 1 - DATA'!L75-'SUBJECT 1 - DATA'!L74</f>
        <v>-1.8926013848048873E-2</v>
      </c>
      <c r="D74" s="9">
        <f>'SUBJECT 1 - DATA'!M75-'SUBJECT 1 - DATA'!M74</f>
        <v>-8.6408309246675474E-2</v>
      </c>
      <c r="E74" s="14">
        <f>'SUBJECT 1 - DATA'!N75-'SUBJECT 1 - DATA'!N74</f>
        <v>-5.3096057257306151E-2</v>
      </c>
      <c r="F74" s="3">
        <f>'SUBJECT 1 - DATA'!B75-'SUBJECT 1 - DATA'!B74</f>
        <v>9.9999999999997313E-4</v>
      </c>
      <c r="G74" s="15">
        <f>'SUBJECT 1 - DATA'!O75-'SUBJECT 1 - DATA'!O74</f>
        <v>-1.1486067829333979E-2</v>
      </c>
      <c r="H74" s="15">
        <f>'SUBJECT 1 - DATA'!P75-'SUBJECT 1 - DATA'!P74</f>
        <v>-1.3667850453267905E-2</v>
      </c>
      <c r="J74" s="16" t="s">
        <v>96</v>
      </c>
      <c r="K74" s="16">
        <v>0.32158917478213267</v>
      </c>
      <c r="L74"/>
      <c r="M74"/>
      <c r="N74"/>
      <c r="O74"/>
      <c r="P74"/>
      <c r="Q74"/>
      <c r="R74"/>
    </row>
    <row r="75" spans="1:18" x14ac:dyDescent="0.25">
      <c r="A75" s="7" t="s">
        <v>73</v>
      </c>
      <c r="B75" s="13">
        <f>'SUBJECT 1 - DATA'!K76-'SUBJECT 1 - DATA'!K75</f>
        <v>2.5115146077683836E-3</v>
      </c>
      <c r="C75" s="9">
        <f>'SUBJECT 1 - DATA'!L76-'SUBJECT 1 - DATA'!L75</f>
        <v>1.3550578401847757E-2</v>
      </c>
      <c r="D75" s="9">
        <f>'SUBJECT 1 - DATA'!M76-'SUBJECT 1 - DATA'!M75</f>
        <v>1.7506180453430997E-3</v>
      </c>
      <c r="E75" s="14">
        <f>'SUBJECT 1 - DATA'!N76-'SUBJECT 1 - DATA'!N75</f>
        <v>1.9239719736160454E-3</v>
      </c>
      <c r="F75" s="3">
        <f>'SUBJECT 1 - DATA'!B76-'SUBJECT 1 - DATA'!B75</f>
        <v>1.0000000000000009E-2</v>
      </c>
      <c r="G75" s="15">
        <f>'SUBJECT 1 - DATA'!O76-'SUBJECT 1 - DATA'!O75</f>
        <v>-3.5950437500367749E-3</v>
      </c>
      <c r="H75" s="15">
        <f>'SUBJECT 1 - DATA'!P76-'SUBJECT 1 - DATA'!P75</f>
        <v>-4.2930087224831714E-3</v>
      </c>
      <c r="J75" s="16" t="s">
        <v>97</v>
      </c>
      <c r="K75" s="16">
        <v>1.669705270795609E-2</v>
      </c>
      <c r="L75"/>
      <c r="M75"/>
      <c r="N75"/>
      <c r="O75"/>
      <c r="P75"/>
      <c r="Q75"/>
      <c r="R75"/>
    </row>
    <row r="76" spans="1:18" ht="16.5" thickBot="1" x14ac:dyDescent="0.3">
      <c r="A76" s="7" t="s">
        <v>74</v>
      </c>
      <c r="B76" s="13">
        <f>'SUBJECT 1 - DATA'!K77-'SUBJECT 1 - DATA'!K76</f>
        <v>-9.9806720585670833E-2</v>
      </c>
      <c r="C76" s="9">
        <f>'SUBJECT 1 - DATA'!L77-'SUBJECT 1 - DATA'!L76</f>
        <v>-0.14591856504013151</v>
      </c>
      <c r="D76" s="9">
        <f>'SUBJECT 1 - DATA'!M77-'SUBJECT 1 - DATA'!M76</f>
        <v>-0.11815171567422544</v>
      </c>
      <c r="E76" s="14">
        <f>'SUBJECT 1 - DATA'!N77-'SUBJECT 1 - DATA'!N76</f>
        <v>-8.3420582955784472E-2</v>
      </c>
      <c r="F76" s="3">
        <f>'SUBJECT 1 - DATA'!B77-'SUBJECT 1 - DATA'!B76</f>
        <v>-3.3000000000000002E-2</v>
      </c>
      <c r="G76" s="15">
        <f>'SUBJECT 1 - DATA'!O77-'SUBJECT 1 - DATA'!O76</f>
        <v>-3.138586431171736E-2</v>
      </c>
      <c r="H76" s="15">
        <f>'SUBJECT 1 - DATA'!P77-'SUBJECT 1 - DATA'!P76</f>
        <v>-2.0147200249253483E-2</v>
      </c>
      <c r="J76" s="17" t="s">
        <v>98</v>
      </c>
      <c r="K76" s="17">
        <v>74</v>
      </c>
      <c r="L76"/>
      <c r="M76"/>
      <c r="N76"/>
      <c r="O76"/>
      <c r="P76"/>
      <c r="Q76"/>
      <c r="R76"/>
    </row>
    <row r="77" spans="1:18" x14ac:dyDescent="0.25">
      <c r="G77" s="15"/>
      <c r="H77" s="15"/>
      <c r="J77"/>
      <c r="K77"/>
      <c r="L77"/>
      <c r="M77"/>
      <c r="N77"/>
      <c r="O77"/>
      <c r="P77"/>
      <c r="Q77"/>
      <c r="R77"/>
    </row>
    <row r="78" spans="1:18" ht="16.5" thickBot="1" x14ac:dyDescent="0.3">
      <c r="G78" s="15"/>
      <c r="H78" s="15"/>
      <c r="J78" t="s">
        <v>99</v>
      </c>
      <c r="K78"/>
      <c r="L78"/>
      <c r="M78"/>
      <c r="N78"/>
      <c r="O78"/>
      <c r="P78"/>
      <c r="Q78"/>
      <c r="R78"/>
    </row>
    <row r="79" spans="1:18" x14ac:dyDescent="0.25">
      <c r="G79" s="15"/>
      <c r="H79" s="15"/>
      <c r="J79" s="18"/>
      <c r="K79" s="18" t="s">
        <v>104</v>
      </c>
      <c r="L79" s="18" t="s">
        <v>105</v>
      </c>
      <c r="M79" s="18" t="s">
        <v>106</v>
      </c>
      <c r="N79" s="18" t="s">
        <v>107</v>
      </c>
      <c r="O79" s="18" t="s">
        <v>108</v>
      </c>
      <c r="P79"/>
      <c r="Q79"/>
      <c r="R79"/>
    </row>
    <row r="80" spans="1:18" x14ac:dyDescent="0.25">
      <c r="G80" s="15"/>
      <c r="H80" s="15"/>
      <c r="J80" s="16" t="s">
        <v>100</v>
      </c>
      <c r="K80" s="16">
        <v>3</v>
      </c>
      <c r="L80" s="16">
        <v>1.0483793873505717E-2</v>
      </c>
      <c r="M80" s="16">
        <v>3.494597957835239E-3</v>
      </c>
      <c r="N80" s="16">
        <v>12.53480501118503</v>
      </c>
      <c r="O80" s="16">
        <v>1.1912673886234317E-6</v>
      </c>
      <c r="P80"/>
      <c r="Q80"/>
      <c r="R80"/>
    </row>
    <row r="81" spans="7:18" x14ac:dyDescent="0.25">
      <c r="G81" s="15"/>
      <c r="H81" s="15"/>
      <c r="J81" s="16" t="s">
        <v>101</v>
      </c>
      <c r="K81" s="16">
        <v>70</v>
      </c>
      <c r="L81" s="16">
        <v>1.9515409839258469E-2</v>
      </c>
      <c r="M81" s="16">
        <v>2.7879156913226385E-4</v>
      </c>
      <c r="N81" s="16"/>
      <c r="O81" s="16"/>
      <c r="P81"/>
      <c r="Q81"/>
      <c r="R81"/>
    </row>
    <row r="82" spans="7:18" ht="16.5" thickBot="1" x14ac:dyDescent="0.3">
      <c r="G82" s="15"/>
      <c r="H82" s="15"/>
      <c r="J82" s="17" t="s">
        <v>102</v>
      </c>
      <c r="K82" s="17">
        <v>73</v>
      </c>
      <c r="L82" s="17">
        <v>2.9999203712764187E-2</v>
      </c>
      <c r="M82" s="17"/>
      <c r="N82" s="17"/>
      <c r="O82" s="17"/>
      <c r="P82"/>
      <c r="Q82"/>
      <c r="R82"/>
    </row>
    <row r="83" spans="7:18" ht="16.5" thickBot="1" x14ac:dyDescent="0.3">
      <c r="G83" s="15"/>
      <c r="H83" s="15"/>
      <c r="J83"/>
      <c r="K83"/>
      <c r="L83"/>
      <c r="M83"/>
      <c r="N83"/>
      <c r="O83"/>
      <c r="P83"/>
      <c r="Q83"/>
      <c r="R83"/>
    </row>
    <row r="84" spans="7:18" x14ac:dyDescent="0.25">
      <c r="G84" s="15"/>
      <c r="H84" s="15"/>
      <c r="J84" s="18"/>
      <c r="K84" s="18" t="s">
        <v>109</v>
      </c>
      <c r="L84" s="18" t="s">
        <v>97</v>
      </c>
      <c r="M84" s="18" t="s">
        <v>110</v>
      </c>
      <c r="N84" s="18" t="s">
        <v>111</v>
      </c>
      <c r="O84" s="18" t="s">
        <v>112</v>
      </c>
      <c r="P84" s="18" t="s">
        <v>113</v>
      </c>
      <c r="Q84" s="18" t="s">
        <v>114</v>
      </c>
      <c r="R84" s="18" t="s">
        <v>115</v>
      </c>
    </row>
    <row r="85" spans="7:18" x14ac:dyDescent="0.25">
      <c r="G85" s="15"/>
      <c r="H85" s="15"/>
      <c r="J85" s="16" t="s">
        <v>103</v>
      </c>
      <c r="K85" s="16">
        <v>8.4373661406866851E-4</v>
      </c>
      <c r="L85" s="16">
        <v>1.9474950486111839E-3</v>
      </c>
      <c r="M85" s="16">
        <v>0.43324198162678873</v>
      </c>
      <c r="N85" s="16">
        <v>0.66617109612838754</v>
      </c>
      <c r="O85" s="16">
        <v>-3.0404197858721056E-3</v>
      </c>
      <c r="P85" s="16">
        <v>4.7278930140094424E-3</v>
      </c>
      <c r="Q85" s="16">
        <v>-4.3130445298813587E-3</v>
      </c>
      <c r="R85" s="16">
        <v>6.0005177580186959E-3</v>
      </c>
    </row>
    <row r="86" spans="7:18" x14ac:dyDescent="0.25">
      <c r="G86" s="15"/>
      <c r="H86" s="15"/>
      <c r="J86" s="16" t="s">
        <v>85</v>
      </c>
      <c r="K86" s="16">
        <v>1.1738491190526295</v>
      </c>
      <c r="L86" s="16">
        <v>0.23703858305270176</v>
      </c>
      <c r="M86" s="16">
        <v>4.9521436718664607</v>
      </c>
      <c r="N86" s="16">
        <v>4.8922576856980003E-6</v>
      </c>
      <c r="O86" s="16">
        <v>0.70109057209066472</v>
      </c>
      <c r="P86" s="16">
        <v>1.6466076660145941</v>
      </c>
      <c r="Q86" s="16">
        <v>0.54619355897995925</v>
      </c>
      <c r="R86" s="16">
        <v>1.8015046791252995</v>
      </c>
    </row>
    <row r="87" spans="7:18" x14ac:dyDescent="0.25">
      <c r="G87" s="15"/>
      <c r="H87" s="15"/>
      <c r="J87" s="16" t="s">
        <v>91</v>
      </c>
      <c r="K87" s="16">
        <v>0.28309623250500643</v>
      </c>
      <c r="L87" s="16">
        <v>0.12308160434477416</v>
      </c>
      <c r="M87" s="16">
        <v>2.3000694052703596</v>
      </c>
      <c r="N87" s="16">
        <v>2.4429675965312821E-2</v>
      </c>
      <c r="O87" s="16">
        <v>3.7617713023451266E-2</v>
      </c>
      <c r="P87" s="16">
        <v>0.52857475198656156</v>
      </c>
      <c r="Q87" s="16">
        <v>-4.2812116738230876E-2</v>
      </c>
      <c r="R87" s="16">
        <v>0.60900458174824368</v>
      </c>
    </row>
    <row r="88" spans="7:18" ht="16.5" thickBot="1" x14ac:dyDescent="0.3">
      <c r="G88" s="15"/>
      <c r="H88" s="15"/>
      <c r="J88" s="17" t="s">
        <v>92</v>
      </c>
      <c r="K88" s="17">
        <v>0.16755554922186486</v>
      </c>
      <c r="L88" s="17">
        <v>0.1118605082884212</v>
      </c>
      <c r="M88" s="17">
        <v>1.4978972631685128</v>
      </c>
      <c r="N88" s="17">
        <v>0.13865601960822307</v>
      </c>
      <c r="O88" s="17">
        <v>-5.554319985015066E-2</v>
      </c>
      <c r="P88" s="17">
        <v>0.39065429829388038</v>
      </c>
      <c r="Q88" s="17">
        <v>-0.12864040789019962</v>
      </c>
      <c r="R88" s="17">
        <v>0.46375150633392936</v>
      </c>
    </row>
    <row r="89" spans="7:18" x14ac:dyDescent="0.25">
      <c r="G89" s="15"/>
      <c r="H89" s="15"/>
      <c r="J89"/>
      <c r="K89"/>
      <c r="L89"/>
      <c r="M89"/>
      <c r="N89"/>
      <c r="O89"/>
      <c r="P89"/>
      <c r="Q89"/>
      <c r="R89"/>
    </row>
    <row r="90" spans="7:18" x14ac:dyDescent="0.25">
      <c r="G90" s="15"/>
      <c r="H90" s="15"/>
      <c r="J90"/>
      <c r="K90"/>
      <c r="L90"/>
      <c r="M90"/>
      <c r="N90"/>
      <c r="O90"/>
      <c r="P90"/>
      <c r="Q90"/>
      <c r="R90"/>
    </row>
    <row r="91" spans="7:18" x14ac:dyDescent="0.25">
      <c r="G91" s="15"/>
      <c r="H91" s="15"/>
      <c r="J91"/>
      <c r="K91"/>
      <c r="L91"/>
      <c r="M91"/>
      <c r="N91"/>
      <c r="O91"/>
      <c r="P91"/>
      <c r="Q91"/>
      <c r="R91"/>
    </row>
    <row r="92" spans="7:18" x14ac:dyDescent="0.25">
      <c r="G92" s="15"/>
      <c r="H92" s="15"/>
      <c r="J92" s="20" t="s">
        <v>120</v>
      </c>
      <c r="K92"/>
      <c r="L92"/>
      <c r="M92"/>
      <c r="N92"/>
      <c r="O92"/>
      <c r="P92"/>
      <c r="Q92"/>
      <c r="R92"/>
    </row>
    <row r="93" spans="7:18" ht="16.5" thickBot="1" x14ac:dyDescent="0.3">
      <c r="G93" s="15"/>
      <c r="H93" s="15"/>
      <c r="J93"/>
      <c r="K93"/>
      <c r="L93"/>
      <c r="M93"/>
      <c r="N93"/>
      <c r="O93"/>
      <c r="P93"/>
      <c r="Q93"/>
      <c r="R93"/>
    </row>
    <row r="94" spans="7:18" x14ac:dyDescent="0.25">
      <c r="G94" s="15"/>
      <c r="H94" s="15"/>
      <c r="J94" s="19" t="s">
        <v>93</v>
      </c>
      <c r="K94" s="19"/>
      <c r="L94"/>
      <c r="M94"/>
      <c r="N94"/>
      <c r="O94"/>
      <c r="P94"/>
      <c r="Q94"/>
      <c r="R94"/>
    </row>
    <row r="95" spans="7:18" x14ac:dyDescent="0.25">
      <c r="G95" s="15"/>
      <c r="H95" s="15"/>
      <c r="J95" s="16" t="s">
        <v>94</v>
      </c>
      <c r="K95" s="16">
        <v>0.65546556613303941</v>
      </c>
      <c r="L95"/>
      <c r="M95"/>
      <c r="N95"/>
      <c r="O95"/>
      <c r="P95"/>
      <c r="Q95"/>
      <c r="R95"/>
    </row>
    <row r="96" spans="7:18" x14ac:dyDescent="0.25">
      <c r="G96" s="15"/>
      <c r="H96" s="15"/>
      <c r="J96" s="16" t="s">
        <v>95</v>
      </c>
      <c r="K96" s="16">
        <v>0.42963510838610591</v>
      </c>
      <c r="L96"/>
      <c r="M96"/>
      <c r="N96"/>
      <c r="O96"/>
      <c r="P96"/>
      <c r="Q96"/>
      <c r="R96"/>
    </row>
    <row r="97" spans="7:18" x14ac:dyDescent="0.25">
      <c r="G97" s="15"/>
      <c r="H97" s="15"/>
      <c r="J97" s="16" t="s">
        <v>96</v>
      </c>
      <c r="K97" s="16">
        <v>0.40519089874551045</v>
      </c>
      <c r="L97"/>
      <c r="M97"/>
      <c r="N97"/>
      <c r="O97"/>
      <c r="P97"/>
      <c r="Q97"/>
      <c r="R97"/>
    </row>
    <row r="98" spans="7:18" x14ac:dyDescent="0.25">
      <c r="G98" s="15"/>
      <c r="H98" s="15"/>
      <c r="J98" s="16" t="s">
        <v>97</v>
      </c>
      <c r="K98" s="16">
        <v>1.412488850024882E-2</v>
      </c>
      <c r="L98"/>
      <c r="M98"/>
      <c r="N98"/>
      <c r="O98"/>
      <c r="P98"/>
      <c r="Q98"/>
      <c r="R98"/>
    </row>
    <row r="99" spans="7:18" ht="16.5" thickBot="1" x14ac:dyDescent="0.3">
      <c r="G99" s="15"/>
      <c r="H99" s="15"/>
      <c r="J99" s="17" t="s">
        <v>98</v>
      </c>
      <c r="K99" s="17">
        <v>74</v>
      </c>
      <c r="L99"/>
      <c r="M99"/>
      <c r="N99"/>
      <c r="O99"/>
      <c r="P99"/>
      <c r="Q99"/>
      <c r="R99"/>
    </row>
    <row r="100" spans="7:18" x14ac:dyDescent="0.25">
      <c r="G100" s="15"/>
      <c r="H100" s="15"/>
      <c r="J100"/>
      <c r="K100"/>
      <c r="L100"/>
      <c r="M100"/>
      <c r="N100"/>
      <c r="O100"/>
      <c r="P100"/>
      <c r="Q100"/>
      <c r="R100"/>
    </row>
    <row r="101" spans="7:18" ht="16.5" thickBot="1" x14ac:dyDescent="0.3">
      <c r="G101" s="15"/>
      <c r="H101" s="15"/>
      <c r="J101" t="s">
        <v>99</v>
      </c>
      <c r="K101"/>
      <c r="L101"/>
      <c r="M101"/>
      <c r="N101"/>
      <c r="O101"/>
      <c r="P101"/>
      <c r="Q101"/>
      <c r="R101"/>
    </row>
    <row r="102" spans="7:18" x14ac:dyDescent="0.25">
      <c r="G102" s="15"/>
      <c r="H102" s="15"/>
      <c r="J102" s="18"/>
      <c r="K102" s="18" t="s">
        <v>104</v>
      </c>
      <c r="L102" s="18" t="s">
        <v>105</v>
      </c>
      <c r="M102" s="18" t="s">
        <v>106</v>
      </c>
      <c r="N102" s="18" t="s">
        <v>107</v>
      </c>
      <c r="O102" s="18" t="s">
        <v>108</v>
      </c>
      <c r="P102"/>
      <c r="Q102"/>
      <c r="R102"/>
    </row>
    <row r="103" spans="7:18" x14ac:dyDescent="0.25">
      <c r="G103" s="15"/>
      <c r="H103" s="15"/>
      <c r="J103" s="16" t="s">
        <v>100</v>
      </c>
      <c r="K103" s="16">
        <v>3</v>
      </c>
      <c r="L103" s="16">
        <v>1.0519983891078614E-2</v>
      </c>
      <c r="M103" s="16">
        <v>3.5066612970262047E-3</v>
      </c>
      <c r="N103" s="16">
        <v>17.576150536386908</v>
      </c>
      <c r="O103" s="16">
        <v>1.3146078297796403E-8</v>
      </c>
      <c r="P103"/>
      <c r="Q103"/>
      <c r="R103"/>
    </row>
    <row r="104" spans="7:18" x14ac:dyDescent="0.25">
      <c r="G104" s="15"/>
      <c r="H104" s="15"/>
      <c r="J104" s="16" t="s">
        <v>101</v>
      </c>
      <c r="K104" s="16">
        <v>70</v>
      </c>
      <c r="L104" s="16">
        <v>1.3965873260112296E-2</v>
      </c>
      <c r="M104" s="16">
        <v>1.9951247514446137E-4</v>
      </c>
      <c r="N104" s="16"/>
      <c r="O104" s="16"/>
      <c r="P104"/>
      <c r="Q104"/>
      <c r="R104"/>
    </row>
    <row r="105" spans="7:18" ht="16.5" thickBot="1" x14ac:dyDescent="0.3">
      <c r="G105" s="15"/>
      <c r="H105" s="15"/>
      <c r="J105" s="17" t="s">
        <v>102</v>
      </c>
      <c r="K105" s="17">
        <v>73</v>
      </c>
      <c r="L105" s="17">
        <v>2.448585715119091E-2</v>
      </c>
      <c r="M105" s="17"/>
      <c r="N105" s="17"/>
      <c r="O105" s="17"/>
      <c r="P105"/>
      <c r="Q105"/>
      <c r="R105"/>
    </row>
    <row r="106" spans="7:18" ht="16.5" thickBot="1" x14ac:dyDescent="0.3">
      <c r="G106" s="15"/>
      <c r="H106" s="15"/>
      <c r="J106"/>
      <c r="K106"/>
      <c r="L106"/>
      <c r="M106"/>
      <c r="N106"/>
      <c r="O106"/>
      <c r="P106"/>
      <c r="Q106"/>
      <c r="R106"/>
    </row>
    <row r="107" spans="7:18" x14ac:dyDescent="0.25">
      <c r="G107" s="15"/>
      <c r="H107" s="15"/>
      <c r="J107" s="18"/>
      <c r="K107" s="18" t="s">
        <v>109</v>
      </c>
      <c r="L107" s="18" t="s">
        <v>97</v>
      </c>
      <c r="M107" s="18" t="s">
        <v>110</v>
      </c>
      <c r="N107" s="18" t="s">
        <v>111</v>
      </c>
      <c r="O107" s="18" t="s">
        <v>112</v>
      </c>
      <c r="P107" s="18" t="s">
        <v>113</v>
      </c>
      <c r="Q107" s="18" t="s">
        <v>114</v>
      </c>
      <c r="R107" s="18" t="s">
        <v>115</v>
      </c>
    </row>
    <row r="108" spans="7:18" x14ac:dyDescent="0.25">
      <c r="G108" s="15"/>
      <c r="H108" s="15"/>
      <c r="J108" s="16" t="s">
        <v>103</v>
      </c>
      <c r="K108" s="16">
        <v>6.7934774319706483E-4</v>
      </c>
      <c r="L108" s="16">
        <v>1.6474853914375009E-3</v>
      </c>
      <c r="M108" s="16">
        <v>0.41235433511450142</v>
      </c>
      <c r="N108" s="16">
        <v>0.6813398833974893</v>
      </c>
      <c r="O108" s="16">
        <v>-2.6064582625867651E-3</v>
      </c>
      <c r="P108" s="16">
        <v>3.9651537489808946E-3</v>
      </c>
      <c r="Q108" s="16">
        <v>-3.6830364423527688E-3</v>
      </c>
      <c r="R108" s="16">
        <v>5.0417319287468986E-3</v>
      </c>
    </row>
    <row r="109" spans="7:18" x14ac:dyDescent="0.25">
      <c r="G109" s="15"/>
      <c r="H109" s="15"/>
      <c r="J109" s="16" t="s">
        <v>85</v>
      </c>
      <c r="K109" s="16">
        <v>1.0456845140315707</v>
      </c>
      <c r="L109" s="16">
        <v>0.2005230272933739</v>
      </c>
      <c r="M109" s="16">
        <v>5.2147851952269244</v>
      </c>
      <c r="N109" s="16">
        <v>1.7828303989784269E-6</v>
      </c>
      <c r="O109" s="16">
        <v>0.64575394663295949</v>
      </c>
      <c r="P109" s="16">
        <v>1.4456150814301818</v>
      </c>
      <c r="Q109" s="16">
        <v>0.51471866289286761</v>
      </c>
      <c r="R109" s="16">
        <v>1.5766503651702739</v>
      </c>
    </row>
    <row r="110" spans="7:18" x14ac:dyDescent="0.25">
      <c r="G110" s="15"/>
      <c r="H110" s="15"/>
      <c r="J110" s="16" t="s">
        <v>91</v>
      </c>
      <c r="K110" s="16">
        <v>0.39984692928507909</v>
      </c>
      <c r="L110" s="16">
        <v>0.10412100675547846</v>
      </c>
      <c r="M110" s="16">
        <v>3.8402138218284239</v>
      </c>
      <c r="N110" s="16">
        <v>2.6700567779052434E-4</v>
      </c>
      <c r="O110" s="16">
        <v>0.19218412929697454</v>
      </c>
      <c r="P110" s="16">
        <v>0.6075097292731837</v>
      </c>
      <c r="Q110" s="16">
        <v>0.12414443406762282</v>
      </c>
      <c r="R110" s="16">
        <v>0.6755494245025353</v>
      </c>
    </row>
    <row r="111" spans="7:18" ht="16.5" thickBot="1" x14ac:dyDescent="0.3">
      <c r="G111" s="15"/>
      <c r="H111" s="15"/>
      <c r="J111" s="17" t="s">
        <v>92</v>
      </c>
      <c r="K111" s="17">
        <v>0.15905935392455661</v>
      </c>
      <c r="L111" s="17">
        <v>9.4628509281894729E-2</v>
      </c>
      <c r="M111" s="17">
        <v>1.6808819575792413</v>
      </c>
      <c r="N111" s="17">
        <v>9.7243106925961803E-2</v>
      </c>
      <c r="O111" s="17">
        <v>-2.9671256818838337E-2</v>
      </c>
      <c r="P111" s="17">
        <v>0.34778996466795153</v>
      </c>
      <c r="Q111" s="17">
        <v>-9.1507913341651148E-2</v>
      </c>
      <c r="R111" s="17">
        <v>0.40962662119076437</v>
      </c>
    </row>
    <row r="112" spans="7:18" x14ac:dyDescent="0.25">
      <c r="G112" s="15"/>
      <c r="H112" s="15"/>
      <c r="J112"/>
      <c r="K112"/>
      <c r="L112"/>
      <c r="M112"/>
      <c r="N112"/>
      <c r="O112"/>
      <c r="P112"/>
      <c r="Q112"/>
      <c r="R112"/>
    </row>
    <row r="113" spans="7:18" x14ac:dyDescent="0.25">
      <c r="G113" s="15"/>
      <c r="H113" s="15"/>
      <c r="J113"/>
      <c r="K113"/>
      <c r="L113"/>
      <c r="M113"/>
      <c r="N113"/>
      <c r="O113"/>
      <c r="P113"/>
      <c r="Q113"/>
      <c r="R113"/>
    </row>
    <row r="114" spans="7:18" x14ac:dyDescent="0.25">
      <c r="G114" s="15"/>
      <c r="H114" s="15"/>
      <c r="J114"/>
      <c r="K114"/>
      <c r="L114"/>
      <c r="M114"/>
      <c r="N114"/>
      <c r="O114"/>
      <c r="P114"/>
      <c r="Q114"/>
      <c r="R114"/>
    </row>
    <row r="115" spans="7:18" x14ac:dyDescent="0.25">
      <c r="G115" s="15"/>
      <c r="H115" s="15"/>
    </row>
    <row r="116" spans="7:18" x14ac:dyDescent="0.25">
      <c r="G116" s="15"/>
      <c r="H116" s="15"/>
    </row>
    <row r="117" spans="7:18" x14ac:dyDescent="0.25">
      <c r="G117" s="15"/>
      <c r="H117" s="15"/>
    </row>
    <row r="118" spans="7:18" x14ac:dyDescent="0.25">
      <c r="G118" s="15"/>
      <c r="H118" s="15"/>
    </row>
    <row r="119" spans="7:18" x14ac:dyDescent="0.25">
      <c r="G119" s="15"/>
      <c r="H119" s="15"/>
    </row>
    <row r="120" spans="7:18" x14ac:dyDescent="0.25">
      <c r="G120" s="15"/>
      <c r="H120" s="15"/>
    </row>
    <row r="121" spans="7:18" x14ac:dyDescent="0.25">
      <c r="G121" s="15"/>
      <c r="H121" s="15"/>
    </row>
    <row r="122" spans="7:18" x14ac:dyDescent="0.25">
      <c r="G122" s="15"/>
      <c r="H122" s="15"/>
    </row>
    <row r="123" spans="7:18" x14ac:dyDescent="0.25">
      <c r="G123" s="15"/>
      <c r="H123" s="15"/>
    </row>
    <row r="124" spans="7:18" x14ac:dyDescent="0.25">
      <c r="G124" s="15"/>
      <c r="H124" s="15"/>
    </row>
    <row r="125" spans="7:18" x14ac:dyDescent="0.25">
      <c r="G125" s="15"/>
      <c r="H125" s="15"/>
    </row>
    <row r="126" spans="7:18" x14ac:dyDescent="0.25">
      <c r="G126" s="15"/>
      <c r="H126" s="15"/>
    </row>
    <row r="127" spans="7:18" x14ac:dyDescent="0.25">
      <c r="G127" s="15"/>
      <c r="H127" s="15"/>
    </row>
    <row r="128" spans="7:18" x14ac:dyDescent="0.25">
      <c r="G128" s="15"/>
      <c r="H128" s="15"/>
    </row>
    <row r="129" spans="7:8" x14ac:dyDescent="0.25">
      <c r="G129" s="15"/>
      <c r="H129" s="15"/>
    </row>
    <row r="130" spans="7:8" x14ac:dyDescent="0.25">
      <c r="G130" s="15"/>
      <c r="H130" s="15"/>
    </row>
    <row r="131" spans="7:8" x14ac:dyDescent="0.25">
      <c r="G131" s="15"/>
      <c r="H131" s="15"/>
    </row>
    <row r="132" spans="7:8" x14ac:dyDescent="0.25">
      <c r="G132" s="15"/>
      <c r="H132" s="15"/>
    </row>
    <row r="133" spans="7:8" x14ac:dyDescent="0.25">
      <c r="G133" s="15"/>
      <c r="H133" s="15"/>
    </row>
    <row r="134" spans="7:8" x14ac:dyDescent="0.25">
      <c r="G134" s="15"/>
      <c r="H134" s="15"/>
    </row>
    <row r="135" spans="7:8" x14ac:dyDescent="0.25">
      <c r="G135" s="15"/>
      <c r="H135" s="15"/>
    </row>
    <row r="136" spans="7:8" x14ac:dyDescent="0.25">
      <c r="G136" s="15"/>
      <c r="H136" s="15"/>
    </row>
    <row r="137" spans="7:8" x14ac:dyDescent="0.25">
      <c r="G137" s="15"/>
      <c r="H137" s="15"/>
    </row>
    <row r="138" spans="7:8" x14ac:dyDescent="0.25">
      <c r="G138" s="15"/>
      <c r="H138" s="15"/>
    </row>
    <row r="139" spans="7:8" x14ac:dyDescent="0.25">
      <c r="G139" s="15"/>
      <c r="H139" s="15"/>
    </row>
    <row r="140" spans="7:8" x14ac:dyDescent="0.25">
      <c r="G140" s="15"/>
      <c r="H140" s="15"/>
    </row>
    <row r="141" spans="7:8" x14ac:dyDescent="0.25">
      <c r="G141" s="15"/>
      <c r="H141" s="15"/>
    </row>
    <row r="142" spans="7:8" x14ac:dyDescent="0.25">
      <c r="G142" s="15"/>
      <c r="H142" s="15"/>
    </row>
    <row r="143" spans="7:8" x14ac:dyDescent="0.25">
      <c r="G143" s="15"/>
      <c r="H143" s="15"/>
    </row>
    <row r="144" spans="7:8" x14ac:dyDescent="0.25">
      <c r="G144" s="15"/>
      <c r="H144" s="15"/>
    </row>
    <row r="145" spans="7:8" x14ac:dyDescent="0.25">
      <c r="G145" s="15"/>
      <c r="H145" s="15"/>
    </row>
    <row r="146" spans="7:8" x14ac:dyDescent="0.25">
      <c r="G146" s="15"/>
      <c r="H146" s="15"/>
    </row>
    <row r="147" spans="7:8" x14ac:dyDescent="0.25">
      <c r="G147" s="15"/>
      <c r="H147" s="15"/>
    </row>
    <row r="148" spans="7:8" x14ac:dyDescent="0.25">
      <c r="G148" s="15"/>
      <c r="H148" s="15"/>
    </row>
    <row r="149" spans="7:8" x14ac:dyDescent="0.25">
      <c r="G149" s="15"/>
      <c r="H149" s="15"/>
    </row>
    <row r="150" spans="7:8" x14ac:dyDescent="0.25">
      <c r="G150" s="15"/>
      <c r="H150" s="15"/>
    </row>
    <row r="151" spans="7:8" x14ac:dyDescent="0.25">
      <c r="G151" s="15"/>
      <c r="H151" s="15"/>
    </row>
    <row r="152" spans="7:8" x14ac:dyDescent="0.25">
      <c r="G152" s="15"/>
      <c r="H152" s="15"/>
    </row>
    <row r="153" spans="7:8" x14ac:dyDescent="0.25">
      <c r="G153" s="15"/>
      <c r="H153" s="15"/>
    </row>
    <row r="154" spans="7:8" x14ac:dyDescent="0.25">
      <c r="G154" s="15"/>
      <c r="H154" s="15"/>
    </row>
    <row r="155" spans="7:8" x14ac:dyDescent="0.25">
      <c r="G155" s="15"/>
      <c r="H155" s="15"/>
    </row>
    <row r="156" spans="7:8" x14ac:dyDescent="0.25">
      <c r="G156" s="15"/>
      <c r="H156" s="15"/>
    </row>
    <row r="157" spans="7:8" x14ac:dyDescent="0.25">
      <c r="G157" s="15"/>
      <c r="H157" s="15"/>
    </row>
    <row r="158" spans="7:8" x14ac:dyDescent="0.25">
      <c r="G158" s="15"/>
      <c r="H158" s="15"/>
    </row>
    <row r="159" spans="7:8" x14ac:dyDescent="0.25">
      <c r="G159" s="15"/>
      <c r="H159" s="15"/>
    </row>
    <row r="160" spans="7:8" x14ac:dyDescent="0.25">
      <c r="G160" s="15"/>
      <c r="H160" s="15"/>
    </row>
    <row r="161" spans="7:8" x14ac:dyDescent="0.25">
      <c r="G161" s="15"/>
      <c r="H161" s="15"/>
    </row>
    <row r="162" spans="7:8" x14ac:dyDescent="0.25">
      <c r="G162" s="15"/>
      <c r="H162" s="15"/>
    </row>
    <row r="163" spans="7:8" x14ac:dyDescent="0.25">
      <c r="G163" s="15"/>
      <c r="H163" s="15"/>
    </row>
    <row r="164" spans="7:8" x14ac:dyDescent="0.25">
      <c r="G164" s="15"/>
      <c r="H164" s="15"/>
    </row>
    <row r="165" spans="7:8" x14ac:dyDescent="0.25">
      <c r="G165" s="15"/>
      <c r="H165" s="15"/>
    </row>
    <row r="166" spans="7:8" x14ac:dyDescent="0.25">
      <c r="G166" s="15"/>
      <c r="H166" s="15"/>
    </row>
    <row r="167" spans="7:8" x14ac:dyDescent="0.25">
      <c r="G167" s="15"/>
      <c r="H167" s="15"/>
    </row>
    <row r="168" spans="7:8" x14ac:dyDescent="0.25">
      <c r="G168" s="15"/>
      <c r="H168" s="15"/>
    </row>
    <row r="169" spans="7:8" x14ac:dyDescent="0.25">
      <c r="G169" s="15"/>
      <c r="H169" s="15"/>
    </row>
    <row r="170" spans="7:8" x14ac:dyDescent="0.25">
      <c r="G170" s="15"/>
      <c r="H170" s="15"/>
    </row>
    <row r="171" spans="7:8" x14ac:dyDescent="0.25">
      <c r="G171" s="15"/>
      <c r="H171" s="15"/>
    </row>
    <row r="172" spans="7:8" x14ac:dyDescent="0.25">
      <c r="G172" s="15"/>
      <c r="H172" s="15"/>
    </row>
    <row r="173" spans="7:8" x14ac:dyDescent="0.25">
      <c r="G173" s="15"/>
      <c r="H173" s="15"/>
    </row>
    <row r="174" spans="7:8" x14ac:dyDescent="0.25">
      <c r="G174" s="15"/>
      <c r="H174" s="15"/>
    </row>
    <row r="175" spans="7:8" x14ac:dyDescent="0.25">
      <c r="G175" s="15"/>
      <c r="H175" s="15"/>
    </row>
    <row r="176" spans="7:8" x14ac:dyDescent="0.25">
      <c r="G176" s="15"/>
      <c r="H176" s="15"/>
    </row>
    <row r="177" spans="7:8" x14ac:dyDescent="0.25">
      <c r="G177" s="15"/>
      <c r="H177" s="15"/>
    </row>
    <row r="178" spans="7:8" x14ac:dyDescent="0.25">
      <c r="G178" s="15"/>
      <c r="H178" s="15"/>
    </row>
    <row r="179" spans="7:8" x14ac:dyDescent="0.25">
      <c r="G179" s="15"/>
      <c r="H179" s="15"/>
    </row>
    <row r="180" spans="7:8" x14ac:dyDescent="0.25">
      <c r="G180" s="15"/>
      <c r="H180" s="15"/>
    </row>
    <row r="181" spans="7:8" x14ac:dyDescent="0.25">
      <c r="G181" s="15"/>
      <c r="H181" s="15"/>
    </row>
    <row r="182" spans="7:8" x14ac:dyDescent="0.25">
      <c r="G182" s="15"/>
      <c r="H182" s="15"/>
    </row>
    <row r="183" spans="7:8" x14ac:dyDescent="0.25">
      <c r="G183" s="15"/>
      <c r="H183" s="15"/>
    </row>
    <row r="184" spans="7:8" x14ac:dyDescent="0.25">
      <c r="G184" s="15"/>
      <c r="H184" s="15"/>
    </row>
    <row r="185" spans="7:8" x14ac:dyDescent="0.25">
      <c r="G185" s="15"/>
      <c r="H185" s="15"/>
    </row>
    <row r="186" spans="7:8" x14ac:dyDescent="0.25">
      <c r="G186" s="15"/>
      <c r="H186" s="15"/>
    </row>
    <row r="187" spans="7:8" x14ac:dyDescent="0.25">
      <c r="G187" s="15"/>
      <c r="H187" s="15"/>
    </row>
    <row r="188" spans="7:8" x14ac:dyDescent="0.25">
      <c r="G188" s="15"/>
      <c r="H188" s="15"/>
    </row>
    <row r="189" spans="7:8" x14ac:dyDescent="0.25">
      <c r="G189" s="15"/>
      <c r="H189" s="15"/>
    </row>
    <row r="190" spans="7:8" x14ac:dyDescent="0.25">
      <c r="G190" s="15"/>
      <c r="H190" s="15"/>
    </row>
    <row r="191" spans="7:8" x14ac:dyDescent="0.25">
      <c r="G191" s="15"/>
      <c r="H191" s="15"/>
    </row>
    <row r="192" spans="7:8" x14ac:dyDescent="0.25">
      <c r="G192" s="15"/>
      <c r="H192" s="15"/>
    </row>
    <row r="193" spans="7:8" x14ac:dyDescent="0.25">
      <c r="G193" s="15"/>
      <c r="H193" s="15"/>
    </row>
    <row r="194" spans="7:8" x14ac:dyDescent="0.25">
      <c r="G194" s="15"/>
      <c r="H194" s="15"/>
    </row>
    <row r="195" spans="7:8" x14ac:dyDescent="0.25">
      <c r="G195" s="15"/>
      <c r="H195" s="15"/>
    </row>
    <row r="196" spans="7:8" x14ac:dyDescent="0.25">
      <c r="G196" s="15"/>
      <c r="H196" s="15"/>
    </row>
    <row r="197" spans="7:8" x14ac:dyDescent="0.25">
      <c r="G197" s="15"/>
      <c r="H197" s="15"/>
    </row>
    <row r="198" spans="7:8" x14ac:dyDescent="0.25">
      <c r="G198" s="15"/>
      <c r="H198" s="15"/>
    </row>
    <row r="199" spans="7:8" x14ac:dyDescent="0.25">
      <c r="G199" s="15"/>
      <c r="H199" s="15"/>
    </row>
    <row r="200" spans="7:8" x14ac:dyDescent="0.25">
      <c r="G200" s="15"/>
      <c r="H200" s="15"/>
    </row>
    <row r="201" spans="7:8" x14ac:dyDescent="0.25">
      <c r="G201" s="15"/>
      <c r="H201" s="15"/>
    </row>
    <row r="202" spans="7:8" x14ac:dyDescent="0.25">
      <c r="G202" s="15"/>
      <c r="H202" s="15"/>
    </row>
    <row r="203" spans="7:8" x14ac:dyDescent="0.25">
      <c r="G203" s="15"/>
      <c r="H203" s="15"/>
    </row>
    <row r="204" spans="7:8" x14ac:dyDescent="0.25">
      <c r="G204" s="15"/>
      <c r="H204" s="15"/>
    </row>
    <row r="205" spans="7:8" x14ac:dyDescent="0.25">
      <c r="G205" s="15"/>
      <c r="H205" s="15"/>
    </row>
    <row r="206" spans="7:8" x14ac:dyDescent="0.25">
      <c r="G206" s="15"/>
      <c r="H206" s="15"/>
    </row>
    <row r="207" spans="7:8" x14ac:dyDescent="0.25">
      <c r="G207" s="15"/>
      <c r="H207" s="15"/>
    </row>
    <row r="208" spans="7:8" x14ac:dyDescent="0.25">
      <c r="G208" s="15"/>
      <c r="H208" s="15"/>
    </row>
    <row r="209" spans="7:8" x14ac:dyDescent="0.25">
      <c r="G209" s="15"/>
      <c r="H209" s="15"/>
    </row>
    <row r="210" spans="7:8" x14ac:dyDescent="0.25">
      <c r="G210" s="15"/>
      <c r="H210" s="15"/>
    </row>
    <row r="211" spans="7:8" x14ac:dyDescent="0.25">
      <c r="G211" s="15"/>
      <c r="H211" s="15"/>
    </row>
    <row r="212" spans="7:8" x14ac:dyDescent="0.25">
      <c r="G212" s="15"/>
      <c r="H212" s="15"/>
    </row>
    <row r="213" spans="7:8" x14ac:dyDescent="0.25">
      <c r="G213" s="15"/>
      <c r="H213" s="15"/>
    </row>
    <row r="214" spans="7:8" x14ac:dyDescent="0.25">
      <c r="G214" s="15"/>
      <c r="H214" s="15"/>
    </row>
    <row r="215" spans="7:8" x14ac:dyDescent="0.25">
      <c r="G215" s="15"/>
      <c r="H215" s="15"/>
    </row>
    <row r="216" spans="7:8" x14ac:dyDescent="0.25">
      <c r="G216" s="15"/>
      <c r="H216" s="15"/>
    </row>
    <row r="217" spans="7:8" x14ac:dyDescent="0.25">
      <c r="G217" s="15"/>
      <c r="H217" s="15"/>
    </row>
    <row r="218" spans="7:8" x14ac:dyDescent="0.25">
      <c r="G218" s="15"/>
      <c r="H218" s="15"/>
    </row>
    <row r="219" spans="7:8" x14ac:dyDescent="0.25">
      <c r="G219" s="15"/>
      <c r="H219" s="15"/>
    </row>
    <row r="220" spans="7:8" x14ac:dyDescent="0.25">
      <c r="G220" s="15"/>
      <c r="H220" s="15"/>
    </row>
    <row r="221" spans="7:8" x14ac:dyDescent="0.25">
      <c r="G221" s="15"/>
      <c r="H221" s="15"/>
    </row>
    <row r="222" spans="7:8" x14ac:dyDescent="0.25">
      <c r="G222" s="15"/>
      <c r="H222" s="15"/>
    </row>
    <row r="223" spans="7:8" x14ac:dyDescent="0.25">
      <c r="G223" s="15"/>
      <c r="H223" s="15"/>
    </row>
    <row r="224" spans="7:8" x14ac:dyDescent="0.25">
      <c r="G224" s="15"/>
      <c r="H224" s="15"/>
    </row>
    <row r="225" spans="7:8" x14ac:dyDescent="0.25">
      <c r="G225" s="15"/>
      <c r="H225" s="15"/>
    </row>
    <row r="226" spans="7:8" x14ac:dyDescent="0.25">
      <c r="G226" s="15"/>
      <c r="H226" s="15"/>
    </row>
    <row r="227" spans="7:8" x14ac:dyDescent="0.25">
      <c r="G227" s="15"/>
      <c r="H227" s="15"/>
    </row>
    <row r="228" spans="7:8" x14ac:dyDescent="0.25">
      <c r="G228" s="15"/>
      <c r="H228" s="15"/>
    </row>
    <row r="229" spans="7:8" x14ac:dyDescent="0.25">
      <c r="G229" s="15"/>
      <c r="H229" s="15"/>
    </row>
    <row r="230" spans="7:8" x14ac:dyDescent="0.25">
      <c r="G230" s="15"/>
      <c r="H230" s="15"/>
    </row>
    <row r="231" spans="7:8" x14ac:dyDescent="0.25">
      <c r="G231" s="15"/>
      <c r="H231" s="15"/>
    </row>
    <row r="232" spans="7:8" x14ac:dyDescent="0.25">
      <c r="G232" s="15"/>
      <c r="H232" s="15"/>
    </row>
    <row r="233" spans="7:8" x14ac:dyDescent="0.25">
      <c r="G233" s="15"/>
      <c r="H233" s="15"/>
    </row>
    <row r="234" spans="7:8" x14ac:dyDescent="0.25">
      <c r="G234" s="15"/>
      <c r="H234" s="15"/>
    </row>
    <row r="235" spans="7:8" x14ac:dyDescent="0.25">
      <c r="G235" s="15"/>
      <c r="H235" s="15"/>
    </row>
    <row r="236" spans="7:8" x14ac:dyDescent="0.25">
      <c r="G236" s="15"/>
      <c r="H236" s="15"/>
    </row>
    <row r="237" spans="7:8" x14ac:dyDescent="0.25">
      <c r="G237" s="15"/>
      <c r="H237" s="15"/>
    </row>
    <row r="238" spans="7:8" x14ac:dyDescent="0.25">
      <c r="G238" s="15"/>
      <c r="H238" s="15"/>
    </row>
    <row r="239" spans="7:8" x14ac:dyDescent="0.25">
      <c r="G239" s="15"/>
      <c r="H239" s="15"/>
    </row>
    <row r="240" spans="7:8" x14ac:dyDescent="0.25">
      <c r="G240" s="15"/>
      <c r="H240" s="15"/>
    </row>
    <row r="241" spans="7:8" x14ac:dyDescent="0.25">
      <c r="G241" s="15"/>
      <c r="H241" s="15"/>
    </row>
    <row r="242" spans="7:8" x14ac:dyDescent="0.25">
      <c r="G242" s="15"/>
      <c r="H242" s="15"/>
    </row>
    <row r="243" spans="7:8" x14ac:dyDescent="0.25">
      <c r="G243" s="15"/>
      <c r="H243" s="15"/>
    </row>
    <row r="244" spans="7:8" x14ac:dyDescent="0.25">
      <c r="G244" s="15"/>
      <c r="H244" s="15"/>
    </row>
    <row r="245" spans="7:8" x14ac:dyDescent="0.25">
      <c r="G245" s="15"/>
      <c r="H245" s="15"/>
    </row>
    <row r="246" spans="7:8" x14ac:dyDescent="0.25">
      <c r="G246" s="15"/>
      <c r="H246" s="15"/>
    </row>
    <row r="247" spans="7:8" x14ac:dyDescent="0.25">
      <c r="G247" s="15"/>
      <c r="H247" s="15"/>
    </row>
    <row r="248" spans="7:8" x14ac:dyDescent="0.25">
      <c r="G248" s="15"/>
      <c r="H248" s="15"/>
    </row>
    <row r="249" spans="7:8" x14ac:dyDescent="0.25">
      <c r="G249" s="15"/>
      <c r="H249" s="15"/>
    </row>
    <row r="250" spans="7:8" x14ac:dyDescent="0.25">
      <c r="G250" s="15"/>
      <c r="H250" s="15"/>
    </row>
    <row r="251" spans="7:8" x14ac:dyDescent="0.25">
      <c r="G251" s="15"/>
      <c r="H251" s="15"/>
    </row>
    <row r="252" spans="7:8" x14ac:dyDescent="0.25">
      <c r="G252" s="15"/>
      <c r="H252" s="15"/>
    </row>
    <row r="253" spans="7:8" x14ac:dyDescent="0.25">
      <c r="G253" s="15"/>
      <c r="H253" s="15"/>
    </row>
    <row r="254" spans="7:8" x14ac:dyDescent="0.25">
      <c r="G254" s="15"/>
      <c r="H254" s="15"/>
    </row>
    <row r="255" spans="7:8" x14ac:dyDescent="0.25">
      <c r="G255" s="15"/>
      <c r="H255" s="15"/>
    </row>
    <row r="256" spans="7:8" x14ac:dyDescent="0.25">
      <c r="G256" s="15"/>
      <c r="H256" s="15"/>
    </row>
  </sheetData>
  <mergeCells count="1">
    <mergeCell ref="B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ED8FD-3482-4120-83CB-FCF76DA250EC}">
  <dimension ref="A1:F31"/>
  <sheetViews>
    <sheetView showGridLines="0" topLeftCell="A15" workbookViewId="0">
      <selection activeCell="H30" sqref="H30"/>
    </sheetView>
  </sheetViews>
  <sheetFormatPr defaultRowHeight="15.75" x14ac:dyDescent="0.25"/>
  <cols>
    <col min="1" max="1" width="12" style="21" bestFit="1" customWidth="1"/>
    <col min="2" max="2" width="11.28515625" style="21" bestFit="1" customWidth="1"/>
    <col min="3" max="3" width="2.42578125" style="21" customWidth="1"/>
    <col min="4" max="4" width="14.7109375" style="33" customWidth="1"/>
    <col min="5" max="6" width="13.7109375" style="21" customWidth="1"/>
    <col min="7" max="16384" width="9.140625" style="21"/>
  </cols>
  <sheetData>
    <row r="1" spans="1:6" x14ac:dyDescent="0.25">
      <c r="A1" s="46" t="s">
        <v>133</v>
      </c>
      <c r="B1" s="47"/>
      <c r="D1" s="46" t="str">
        <f>"HHI "&amp;B2</f>
        <v>HHI 30.09.2020</v>
      </c>
      <c r="E1" s="48"/>
      <c r="F1" s="47"/>
    </row>
    <row r="2" spans="1:6" s="25" customFormat="1" ht="18" x14ac:dyDescent="0.25">
      <c r="A2" s="22"/>
      <c r="B2" s="24" t="s">
        <v>129</v>
      </c>
      <c r="D2" s="22"/>
      <c r="E2" s="23" t="s">
        <v>121</v>
      </c>
      <c r="F2" s="24" t="s">
        <v>122</v>
      </c>
    </row>
    <row r="3" spans="1:6" x14ac:dyDescent="0.25">
      <c r="A3" s="26" t="s">
        <v>125</v>
      </c>
      <c r="B3" s="28">
        <v>74536</v>
      </c>
      <c r="D3" s="26" t="s">
        <v>125</v>
      </c>
      <c r="E3" s="37">
        <f>100*B3/$B$7</f>
        <v>26.787573492780304</v>
      </c>
      <c r="F3" s="28">
        <f>E3^2</f>
        <v>717.57409363110594</v>
      </c>
    </row>
    <row r="4" spans="1:6" x14ac:dyDescent="0.25">
      <c r="A4" s="26" t="s">
        <v>126</v>
      </c>
      <c r="B4" s="28">
        <v>68565.42</v>
      </c>
      <c r="D4" s="26" t="s">
        <v>126</v>
      </c>
      <c r="E4" s="37">
        <f t="shared" ref="E4:E6" si="0">100*B4/$B$7</f>
        <v>24.64180030204664</v>
      </c>
      <c r="F4" s="28">
        <f t="shared" ref="F4:F6" si="1">E4^2</f>
        <v>607.21832212594586</v>
      </c>
    </row>
    <row r="5" spans="1:6" x14ac:dyDescent="0.25">
      <c r="A5" s="26" t="s">
        <v>127</v>
      </c>
      <c r="B5" s="28">
        <v>67454</v>
      </c>
      <c r="D5" s="26" t="s">
        <v>127</v>
      </c>
      <c r="E5" s="37">
        <f t="shared" si="0"/>
        <v>24.242365868600441</v>
      </c>
      <c r="F5" s="28">
        <f t="shared" si="1"/>
        <v>587.69230290708356</v>
      </c>
    </row>
    <row r="6" spans="1:6" ht="16.5" thickBot="1" x14ac:dyDescent="0.3">
      <c r="A6" s="29" t="s">
        <v>128</v>
      </c>
      <c r="B6" s="30">
        <v>67693</v>
      </c>
      <c r="D6" s="29" t="s">
        <v>128</v>
      </c>
      <c r="E6" s="38">
        <f t="shared" si="0"/>
        <v>24.328260336572622</v>
      </c>
      <c r="F6" s="30">
        <f t="shared" si="1"/>
        <v>591.86425100405268</v>
      </c>
    </row>
    <row r="7" spans="1:6" ht="17.25" thickTop="1" thickBot="1" x14ac:dyDescent="0.3">
      <c r="A7" s="31" t="s">
        <v>124</v>
      </c>
      <c r="B7" s="32">
        <f>SUM(B3:B6)</f>
        <v>278248.42</v>
      </c>
      <c r="D7" s="31" t="s">
        <v>123</v>
      </c>
      <c r="E7" s="39">
        <f>SUM(E3:E6)</f>
        <v>100.00000000000001</v>
      </c>
      <c r="F7" s="32">
        <f>SUM(F3:F6)</f>
        <v>2504.3489696681881</v>
      </c>
    </row>
    <row r="8" spans="1:6" ht="16.5" thickBot="1" x14ac:dyDescent="0.3">
      <c r="E8" s="27"/>
      <c r="F8" s="27"/>
    </row>
    <row r="9" spans="1:6" x14ac:dyDescent="0.25">
      <c r="A9" s="46" t="s">
        <v>133</v>
      </c>
      <c r="B9" s="47"/>
      <c r="D9" s="46" t="str">
        <f>"HHI "&amp;B10</f>
        <v>HHI 31.12.2020</v>
      </c>
      <c r="E9" s="48"/>
      <c r="F9" s="47"/>
    </row>
    <row r="10" spans="1:6" ht="18" x14ac:dyDescent="0.25">
      <c r="A10" s="22"/>
      <c r="B10" s="24" t="s">
        <v>130</v>
      </c>
      <c r="C10" s="25"/>
      <c r="D10" s="22"/>
      <c r="E10" s="23" t="s">
        <v>121</v>
      </c>
      <c r="F10" s="24" t="s">
        <v>122</v>
      </c>
    </row>
    <row r="11" spans="1:6" x14ac:dyDescent="0.25">
      <c r="A11" s="26" t="s">
        <v>125</v>
      </c>
      <c r="B11" s="28">
        <v>77485</v>
      </c>
      <c r="D11" s="26" t="s">
        <v>125</v>
      </c>
      <c r="E11" s="37">
        <f>100*B11/$B$15</f>
        <v>27.012779797194803</v>
      </c>
      <c r="F11" s="28">
        <f>E11^2</f>
        <v>729.69027237173566</v>
      </c>
    </row>
    <row r="12" spans="1:6" x14ac:dyDescent="0.25">
      <c r="A12" s="26" t="s">
        <v>126</v>
      </c>
      <c r="B12" s="28">
        <v>70056.710000000006</v>
      </c>
      <c r="D12" s="26" t="s">
        <v>126</v>
      </c>
      <c r="E12" s="37">
        <f t="shared" ref="E12:E14" si="2">100*B12/$B$15</f>
        <v>24.423133258642775</v>
      </c>
      <c r="F12" s="28">
        <f t="shared" ref="F12:F14" si="3">E12^2</f>
        <v>596.4894381694229</v>
      </c>
    </row>
    <row r="13" spans="1:6" x14ac:dyDescent="0.25">
      <c r="A13" s="26" t="s">
        <v>127</v>
      </c>
      <c r="B13" s="28">
        <v>67728</v>
      </c>
      <c r="D13" s="26" t="s">
        <v>127</v>
      </c>
      <c r="E13" s="37">
        <f t="shared" si="2"/>
        <v>23.611299607722909</v>
      </c>
      <c r="F13" s="28">
        <f t="shared" si="3"/>
        <v>557.49346916565605</v>
      </c>
    </row>
    <row r="14" spans="1:6" ht="16.5" thickBot="1" x14ac:dyDescent="0.3">
      <c r="A14" s="29" t="s">
        <v>128</v>
      </c>
      <c r="B14" s="30">
        <v>71576</v>
      </c>
      <c r="D14" s="29" t="s">
        <v>128</v>
      </c>
      <c r="E14" s="38">
        <f t="shared" si="2"/>
        <v>24.952787336439506</v>
      </c>
      <c r="F14" s="30">
        <f t="shared" si="3"/>
        <v>622.64159585757579</v>
      </c>
    </row>
    <row r="15" spans="1:6" ht="17.25" thickTop="1" thickBot="1" x14ac:dyDescent="0.3">
      <c r="A15" s="31" t="s">
        <v>124</v>
      </c>
      <c r="B15" s="32">
        <f>SUM(B11:B14)</f>
        <v>286845.71000000002</v>
      </c>
      <c r="D15" s="31" t="s">
        <v>123</v>
      </c>
      <c r="E15" s="39">
        <f>SUM(E11:E14)</f>
        <v>100</v>
      </c>
      <c r="F15" s="32">
        <f>SUM(F11:F14)</f>
        <v>2506.3147755643904</v>
      </c>
    </row>
    <row r="16" spans="1:6" ht="16.5" thickBot="1" x14ac:dyDescent="0.3">
      <c r="D16" s="34"/>
      <c r="E16" s="35"/>
      <c r="F16" s="36"/>
    </row>
    <row r="17" spans="1:6" x14ac:dyDescent="0.25">
      <c r="A17" s="46" t="s">
        <v>133</v>
      </c>
      <c r="B17" s="47"/>
      <c r="D17" s="46" t="str">
        <f>"HHI "&amp;B18</f>
        <v>HHI 31.03.2021</v>
      </c>
      <c r="E17" s="48"/>
      <c r="F17" s="47"/>
    </row>
    <row r="18" spans="1:6" ht="18" x14ac:dyDescent="0.25">
      <c r="A18" s="22"/>
      <c r="B18" s="24" t="s">
        <v>131</v>
      </c>
      <c r="C18" s="25"/>
      <c r="D18" s="22"/>
      <c r="E18" s="23" t="s">
        <v>121</v>
      </c>
      <c r="F18" s="24" t="s">
        <v>122</v>
      </c>
    </row>
    <row r="19" spans="1:6" x14ac:dyDescent="0.25">
      <c r="A19" s="26" t="s">
        <v>125</v>
      </c>
      <c r="B19" s="28">
        <v>78326</v>
      </c>
      <c r="D19" s="26" t="s">
        <v>125</v>
      </c>
      <c r="E19" s="37">
        <f>100*B19/$B$23</f>
        <v>26.992092667039028</v>
      </c>
      <c r="F19" s="28">
        <f>E19^2</f>
        <v>728.57306654602212</v>
      </c>
    </row>
    <row r="20" spans="1:6" x14ac:dyDescent="0.25">
      <c r="A20" s="26" t="s">
        <v>126</v>
      </c>
      <c r="B20" s="28">
        <v>71168.28</v>
      </c>
      <c r="D20" s="26" t="s">
        <v>126</v>
      </c>
      <c r="E20" s="37">
        <f t="shared" ref="E20:E22" si="4">100*B20/$B$23</f>
        <v>24.525455260242836</v>
      </c>
      <c r="F20" s="28">
        <f t="shared" ref="F20:F22" si="5">E20^2</f>
        <v>601.49795572217295</v>
      </c>
    </row>
    <row r="21" spans="1:6" x14ac:dyDescent="0.25">
      <c r="A21" s="26" t="s">
        <v>127</v>
      </c>
      <c r="B21" s="28">
        <v>68573</v>
      </c>
      <c r="D21" s="26" t="s">
        <v>127</v>
      </c>
      <c r="E21" s="37">
        <f t="shared" si="4"/>
        <v>23.631090192999352</v>
      </c>
      <c r="F21" s="28">
        <f t="shared" si="5"/>
        <v>558.42842370967014</v>
      </c>
    </row>
    <row r="22" spans="1:6" ht="16.5" thickBot="1" x14ac:dyDescent="0.3">
      <c r="A22" s="29" t="s">
        <v>128</v>
      </c>
      <c r="B22" s="30">
        <v>72114</v>
      </c>
      <c r="D22" s="29" t="s">
        <v>128</v>
      </c>
      <c r="E22" s="38">
        <f t="shared" si="4"/>
        <v>24.851361879718773</v>
      </c>
      <c r="F22" s="30">
        <f t="shared" si="5"/>
        <v>617.59018727673936</v>
      </c>
    </row>
    <row r="23" spans="1:6" ht="17.25" thickTop="1" thickBot="1" x14ac:dyDescent="0.3">
      <c r="A23" s="31" t="s">
        <v>124</v>
      </c>
      <c r="B23" s="32">
        <f>SUM(B19:B22)</f>
        <v>290181.28000000003</v>
      </c>
      <c r="D23" s="31" t="s">
        <v>123</v>
      </c>
      <c r="E23" s="39">
        <f>SUM(E19:E22)</f>
        <v>100</v>
      </c>
      <c r="F23" s="32">
        <f>SUM(F19:F22)</f>
        <v>2506.0896332546045</v>
      </c>
    </row>
    <row r="24" spans="1:6" ht="16.5" thickBot="1" x14ac:dyDescent="0.3"/>
    <row r="25" spans="1:6" x14ac:dyDescent="0.25">
      <c r="A25" s="46" t="s">
        <v>133</v>
      </c>
      <c r="B25" s="47"/>
      <c r="D25" s="46" t="str">
        <f>"HHI "&amp;B26</f>
        <v>HHI 30.06.2021</v>
      </c>
      <c r="E25" s="48"/>
      <c r="F25" s="47"/>
    </row>
    <row r="26" spans="1:6" ht="18" x14ac:dyDescent="0.25">
      <c r="A26" s="22"/>
      <c r="B26" s="24" t="s">
        <v>132</v>
      </c>
      <c r="C26" s="25"/>
      <c r="D26" s="22"/>
      <c r="E26" s="23" t="s">
        <v>121</v>
      </c>
      <c r="F26" s="24" t="s">
        <v>122</v>
      </c>
    </row>
    <row r="27" spans="1:6" x14ac:dyDescent="0.25">
      <c r="A27" s="26" t="s">
        <v>125</v>
      </c>
      <c r="B27" s="28">
        <v>81148</v>
      </c>
      <c r="D27" s="26" t="s">
        <v>125</v>
      </c>
      <c r="E27" s="37">
        <f>100*B27/$B$31</f>
        <v>27.274871060456988</v>
      </c>
      <c r="F27" s="28">
        <f>E27^2</f>
        <v>743.91859136455412</v>
      </c>
    </row>
    <row r="28" spans="1:6" x14ac:dyDescent="0.25">
      <c r="A28" s="26" t="s">
        <v>126</v>
      </c>
      <c r="B28" s="28">
        <v>70468.28</v>
      </c>
      <c r="D28" s="26" t="s">
        <v>126</v>
      </c>
      <c r="E28" s="37">
        <f t="shared" ref="E28:E30" si="6">100*B28/$B$31</f>
        <v>23.685281841230591</v>
      </c>
      <c r="F28" s="28">
        <f t="shared" ref="F28:F30" si="7">E28^2</f>
        <v>560.99257589852755</v>
      </c>
    </row>
    <row r="29" spans="1:6" x14ac:dyDescent="0.25">
      <c r="A29" s="26" t="s">
        <v>127</v>
      </c>
      <c r="B29" s="28">
        <v>70866</v>
      </c>
      <c r="D29" s="26" t="s">
        <v>127</v>
      </c>
      <c r="E29" s="37">
        <f t="shared" si="6"/>
        <v>23.818960572908079</v>
      </c>
      <c r="F29" s="28">
        <f t="shared" si="7"/>
        <v>567.34288277374958</v>
      </c>
    </row>
    <row r="30" spans="1:6" ht="16.5" thickBot="1" x14ac:dyDescent="0.3">
      <c r="A30" s="29" t="s">
        <v>128</v>
      </c>
      <c r="B30" s="30">
        <v>75037</v>
      </c>
      <c r="D30" s="29" t="s">
        <v>128</v>
      </c>
      <c r="E30" s="38">
        <f t="shared" si="6"/>
        <v>25.220886525404335</v>
      </c>
      <c r="F30" s="30">
        <f t="shared" si="7"/>
        <v>636.09311712732199</v>
      </c>
    </row>
    <row r="31" spans="1:6" ht="17.25" thickTop="1" thickBot="1" x14ac:dyDescent="0.3">
      <c r="A31" s="31" t="s">
        <v>124</v>
      </c>
      <c r="B31" s="32">
        <f>SUM(B27:B30)</f>
        <v>297519.28000000003</v>
      </c>
      <c r="D31" s="31" t="s">
        <v>123</v>
      </c>
      <c r="E31" s="39">
        <f>SUM(E27:E30)</f>
        <v>100</v>
      </c>
      <c r="F31" s="32">
        <f>SUM(F27:F30)</f>
        <v>2508.3471671641532</v>
      </c>
    </row>
  </sheetData>
  <mergeCells count="8">
    <mergeCell ref="A17:B17"/>
    <mergeCell ref="D17:F17"/>
    <mergeCell ref="A25:B25"/>
    <mergeCell ref="D25:F25"/>
    <mergeCell ref="D1:F1"/>
    <mergeCell ref="A1:B1"/>
    <mergeCell ref="D9:F9"/>
    <mergeCell ref="A9: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4F230-DB62-4095-B770-6763CFCAD58A}">
  <dimension ref="A1:F17"/>
  <sheetViews>
    <sheetView showGridLines="0" topLeftCell="A16" workbookViewId="0">
      <selection activeCell="K21" sqref="K21"/>
    </sheetView>
  </sheetViews>
  <sheetFormatPr defaultRowHeight="15.75" x14ac:dyDescent="0.25"/>
  <cols>
    <col min="1" max="1" width="10.7109375" style="21" bestFit="1" customWidth="1"/>
    <col min="2" max="16384" width="9.140625" style="21"/>
  </cols>
  <sheetData>
    <row r="1" spans="1:6" x14ac:dyDescent="0.25">
      <c r="A1" s="49"/>
      <c r="B1" s="49"/>
      <c r="C1" s="49"/>
      <c r="D1" s="49"/>
      <c r="E1" s="49"/>
      <c r="F1" s="49"/>
    </row>
    <row r="2" spans="1:6" s="33" customFormat="1" ht="18" x14ac:dyDescent="0.25">
      <c r="A2" s="25" t="s">
        <v>134</v>
      </c>
      <c r="B2" s="25" t="s">
        <v>135</v>
      </c>
      <c r="C2" s="25" t="s">
        <v>138</v>
      </c>
      <c r="D2" s="25" t="s">
        <v>139</v>
      </c>
      <c r="E2" s="25" t="s">
        <v>140</v>
      </c>
      <c r="F2" s="25" t="s">
        <v>141</v>
      </c>
    </row>
    <row r="3" spans="1:6" x14ac:dyDescent="0.25">
      <c r="A3" s="50">
        <f>-PV(B3,10*2,35,1000)</f>
        <v>1245.2715001689567</v>
      </c>
      <c r="B3" s="51">
        <v>0.02</v>
      </c>
      <c r="C3" s="52">
        <f t="shared" ref="C3:C6" si="0">ROUND(600*SQRT(B3)/EXP(B3),0)</f>
        <v>83</v>
      </c>
      <c r="D3" s="52">
        <f>ROUND(16*(EXP(B3)/2)/B3,0)</f>
        <v>408</v>
      </c>
      <c r="E3" s="52">
        <f>C3-50</f>
        <v>33</v>
      </c>
      <c r="F3" s="52">
        <f>ROUND(8*(EXP(B3)/2)/B3,0)</f>
        <v>204</v>
      </c>
    </row>
    <row r="4" spans="1:6" x14ac:dyDescent="0.25">
      <c r="A4" s="50">
        <f t="shared" ref="A4:A12" si="1">-PV(B4,10*2,35,1000)</f>
        <v>1155.8916228564678</v>
      </c>
      <c r="B4" s="51">
        <f>B3+0.5%</f>
        <v>2.5000000000000001E-2</v>
      </c>
      <c r="C4" s="52">
        <f t="shared" si="0"/>
        <v>93</v>
      </c>
      <c r="D4" s="52">
        <f t="shared" ref="D4:D17" si="2">ROUND(16*(EXP(B4)/2)/B4,0)</f>
        <v>328</v>
      </c>
      <c r="E4" s="52">
        <f t="shared" ref="E4:E17" si="3">C4-50</f>
        <v>43</v>
      </c>
      <c r="F4" s="52">
        <f t="shared" ref="F4:F17" si="4">ROUND(8*(EXP(B4)/2)/B4,0)</f>
        <v>164</v>
      </c>
    </row>
    <row r="5" spans="1:6" x14ac:dyDescent="0.25">
      <c r="A5" s="50">
        <f t="shared" si="1"/>
        <v>1074.3873743022775</v>
      </c>
      <c r="B5" s="51">
        <f t="shared" ref="B5:B17" si="5">B4+0.5%</f>
        <v>3.0000000000000002E-2</v>
      </c>
      <c r="C5" s="52">
        <f t="shared" si="0"/>
        <v>101</v>
      </c>
      <c r="D5" s="52">
        <f t="shared" si="2"/>
        <v>275</v>
      </c>
      <c r="E5" s="52">
        <f t="shared" si="3"/>
        <v>51</v>
      </c>
      <c r="F5" s="52">
        <f t="shared" si="4"/>
        <v>137</v>
      </c>
    </row>
    <row r="6" spans="1:6" x14ac:dyDescent="0.25">
      <c r="A6" s="50">
        <f t="shared" si="1"/>
        <v>999.99999999999989</v>
      </c>
      <c r="B6" s="51">
        <f t="shared" si="5"/>
        <v>3.5000000000000003E-2</v>
      </c>
      <c r="C6" s="52">
        <f t="shared" si="0"/>
        <v>108</v>
      </c>
      <c r="D6" s="52">
        <f t="shared" si="2"/>
        <v>237</v>
      </c>
      <c r="E6" s="52">
        <f t="shared" si="3"/>
        <v>58</v>
      </c>
      <c r="F6" s="52">
        <f t="shared" si="4"/>
        <v>118</v>
      </c>
    </row>
    <row r="7" spans="1:6" x14ac:dyDescent="0.25">
      <c r="A7" s="50">
        <f t="shared" si="1"/>
        <v>968.93643627485108</v>
      </c>
      <c r="B7" s="53">
        <v>3.7229999999999999E-2</v>
      </c>
      <c r="C7" s="25">
        <f>ROUND(600*SQRT(B7)/EXP(B7),0)</f>
        <v>112</v>
      </c>
      <c r="D7" s="52">
        <f t="shared" si="2"/>
        <v>223</v>
      </c>
      <c r="E7" s="52">
        <f t="shared" si="3"/>
        <v>62</v>
      </c>
      <c r="F7" s="25">
        <f t="shared" si="4"/>
        <v>112</v>
      </c>
    </row>
    <row r="8" spans="1:6" x14ac:dyDescent="0.25">
      <c r="A8" s="50">
        <f t="shared" si="1"/>
        <v>932.04836827516147</v>
      </c>
      <c r="B8" s="51">
        <f>B6+0.5%</f>
        <v>0.04</v>
      </c>
      <c r="C8" s="52">
        <f t="shared" ref="C8:C12" si="6">ROUND(600*SQRT(B8)/EXP(B8),0)</f>
        <v>115</v>
      </c>
      <c r="D8" s="52">
        <f t="shared" si="2"/>
        <v>208</v>
      </c>
      <c r="E8" s="52">
        <f t="shared" si="3"/>
        <v>65</v>
      </c>
      <c r="F8" s="52">
        <f t="shared" si="4"/>
        <v>104</v>
      </c>
    </row>
    <row r="9" spans="1:6" x14ac:dyDescent="0.25">
      <c r="A9" s="50">
        <f t="shared" si="1"/>
        <v>869.92063548546321</v>
      </c>
      <c r="B9" s="51">
        <f t="shared" si="5"/>
        <v>4.4999999999999998E-2</v>
      </c>
      <c r="C9" s="52">
        <f t="shared" si="6"/>
        <v>122</v>
      </c>
      <c r="D9" s="52">
        <f t="shared" si="2"/>
        <v>186</v>
      </c>
      <c r="E9" s="52">
        <f t="shared" si="3"/>
        <v>72</v>
      </c>
      <c r="F9" s="52">
        <f t="shared" si="4"/>
        <v>93</v>
      </c>
    </row>
    <row r="10" spans="1:6" x14ac:dyDescent="0.25">
      <c r="A10" s="50">
        <f t="shared" si="1"/>
        <v>813.06684486190011</v>
      </c>
      <c r="B10" s="51">
        <f t="shared" si="5"/>
        <v>4.9999999999999996E-2</v>
      </c>
      <c r="C10" s="52">
        <f t="shared" si="6"/>
        <v>128</v>
      </c>
      <c r="D10" s="52">
        <f t="shared" si="2"/>
        <v>168</v>
      </c>
      <c r="E10" s="52">
        <f t="shared" si="3"/>
        <v>78</v>
      </c>
      <c r="F10" s="52">
        <f t="shared" si="4"/>
        <v>84</v>
      </c>
    </row>
    <row r="11" spans="1:6" x14ac:dyDescent="0.25">
      <c r="A11" s="50">
        <f t="shared" si="1"/>
        <v>760.99235030143416</v>
      </c>
      <c r="B11" s="51">
        <f t="shared" si="5"/>
        <v>5.4999999999999993E-2</v>
      </c>
      <c r="C11" s="52">
        <f t="shared" si="6"/>
        <v>133</v>
      </c>
      <c r="D11" s="52">
        <f t="shared" si="2"/>
        <v>154</v>
      </c>
      <c r="E11" s="52">
        <f t="shared" si="3"/>
        <v>83</v>
      </c>
      <c r="F11" s="25">
        <f t="shared" si="4"/>
        <v>77</v>
      </c>
    </row>
    <row r="12" spans="1:6" x14ac:dyDescent="0.25">
      <c r="A12" s="50">
        <f t="shared" si="1"/>
        <v>704.18798101138611</v>
      </c>
      <c r="B12" s="51">
        <v>6.0999999999999999E-2</v>
      </c>
      <c r="C12" s="52">
        <f t="shared" si="6"/>
        <v>139</v>
      </c>
      <c r="D12" s="52">
        <f t="shared" si="2"/>
        <v>139</v>
      </c>
      <c r="E12" s="52">
        <f t="shared" si="3"/>
        <v>89</v>
      </c>
      <c r="F12" s="52">
        <f t="shared" si="4"/>
        <v>70</v>
      </c>
    </row>
    <row r="13" spans="1:6" x14ac:dyDescent="0.25">
      <c r="A13" s="50">
        <f>-PV(B13,10*2,35,1000)</f>
        <v>661.12288562073411</v>
      </c>
      <c r="B13" s="51">
        <f t="shared" si="5"/>
        <v>6.6000000000000003E-2</v>
      </c>
      <c r="C13" s="52">
        <f>ROUND(600*SQRT(B13)/EXP(B13),0)</f>
        <v>144</v>
      </c>
      <c r="D13" s="52">
        <f t="shared" si="2"/>
        <v>129</v>
      </c>
      <c r="E13" s="52">
        <f t="shared" si="3"/>
        <v>94</v>
      </c>
      <c r="F13" s="52">
        <f t="shared" si="4"/>
        <v>65</v>
      </c>
    </row>
    <row r="14" spans="1:6" x14ac:dyDescent="0.25">
      <c r="A14" s="50">
        <f>-PV(B14,10*2,35,1000)</f>
        <v>621.56182307104496</v>
      </c>
      <c r="B14" s="51">
        <f t="shared" si="5"/>
        <v>7.1000000000000008E-2</v>
      </c>
      <c r="C14" s="52">
        <f>ROUND(600*SQRT(B14)/EXP(B14),0)</f>
        <v>149</v>
      </c>
      <c r="D14" s="52">
        <f t="shared" si="2"/>
        <v>121</v>
      </c>
      <c r="E14" s="52">
        <f t="shared" si="3"/>
        <v>99</v>
      </c>
      <c r="F14" s="52">
        <f t="shared" si="4"/>
        <v>60</v>
      </c>
    </row>
    <row r="15" spans="1:6" x14ac:dyDescent="0.25">
      <c r="A15" s="50">
        <f>-PV(B15,10*2,35,1000)</f>
        <v>585.18565998330564</v>
      </c>
      <c r="B15" s="51">
        <f t="shared" si="5"/>
        <v>7.6000000000000012E-2</v>
      </c>
      <c r="C15" s="52">
        <f>ROUND(600*SQRT(B15)/EXP(B15),0)</f>
        <v>153</v>
      </c>
      <c r="D15" s="52">
        <f t="shared" si="2"/>
        <v>114</v>
      </c>
      <c r="E15" s="52">
        <f t="shared" si="3"/>
        <v>103</v>
      </c>
      <c r="F15" s="52">
        <f t="shared" si="4"/>
        <v>57</v>
      </c>
    </row>
    <row r="16" spans="1:6" x14ac:dyDescent="0.25">
      <c r="A16" s="50">
        <f>-PV(B16,10*2,35,1000)</f>
        <v>551.70640885077103</v>
      </c>
      <c r="B16" s="53">
        <f t="shared" si="5"/>
        <v>8.1000000000000016E-2</v>
      </c>
      <c r="C16" s="52">
        <f>ROUND(600*SQRT(B16)/EXP(B16),0)</f>
        <v>157</v>
      </c>
      <c r="D16" s="25">
        <f t="shared" si="2"/>
        <v>107</v>
      </c>
      <c r="E16" s="25">
        <f t="shared" si="3"/>
        <v>107</v>
      </c>
      <c r="F16" s="52">
        <f t="shared" si="4"/>
        <v>54</v>
      </c>
    </row>
    <row r="17" spans="1:6" x14ac:dyDescent="0.25">
      <c r="A17" s="50">
        <f>-PV(B17,10*2,35,1000)</f>
        <v>520.86402394811819</v>
      </c>
      <c r="B17" s="51">
        <f t="shared" si="5"/>
        <v>8.6000000000000021E-2</v>
      </c>
      <c r="C17" s="52">
        <f>ROUND(600*SQRT(B17)/EXP(B17),0)</f>
        <v>161</v>
      </c>
      <c r="D17" s="52">
        <f t="shared" si="2"/>
        <v>101</v>
      </c>
      <c r="E17" s="52">
        <f t="shared" si="3"/>
        <v>111</v>
      </c>
      <c r="F17" s="52">
        <f t="shared" si="4"/>
        <v>51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F1E97-5A45-4116-B4C7-8ABD85634B64}">
  <dimension ref="A1:Q71"/>
  <sheetViews>
    <sheetView showGridLines="0" tabSelected="1" topLeftCell="D63" workbookViewId="0">
      <selection activeCell="G78" sqref="G78"/>
    </sheetView>
  </sheetViews>
  <sheetFormatPr defaultRowHeight="15.75" x14ac:dyDescent="0.25"/>
  <cols>
    <col min="1" max="8" width="20.7109375" style="5" customWidth="1"/>
    <col min="9" max="9" width="10.7109375" style="21" bestFit="1" customWidth="1"/>
    <col min="10" max="17" width="9.140625" style="21"/>
    <col min="18" max="16384" width="20.7109375" style="5" customWidth="1"/>
  </cols>
  <sheetData>
    <row r="1" spans="1:17" x14ac:dyDescent="0.25">
      <c r="A1" s="5" t="s">
        <v>142</v>
      </c>
      <c r="I1" s="49"/>
      <c r="J1" s="49"/>
      <c r="K1" s="49"/>
      <c r="L1" s="49"/>
      <c r="M1" s="49"/>
      <c r="N1" s="49"/>
    </row>
    <row r="2" spans="1:17" x14ac:dyDescent="0.25">
      <c r="A2" s="5" t="s">
        <v>143</v>
      </c>
      <c r="I2" s="25" t="s">
        <v>134</v>
      </c>
      <c r="J2" s="25" t="s">
        <v>135</v>
      </c>
      <c r="K2" s="25" t="s">
        <v>136</v>
      </c>
      <c r="L2" s="25" t="s">
        <v>152</v>
      </c>
      <c r="M2" s="25" t="s">
        <v>137</v>
      </c>
      <c r="N2" s="25" t="s">
        <v>153</v>
      </c>
      <c r="O2" s="33"/>
      <c r="P2" s="33"/>
      <c r="Q2" s="33"/>
    </row>
    <row r="3" spans="1:17" x14ac:dyDescent="0.25">
      <c r="A3" s="5" t="s">
        <v>144</v>
      </c>
      <c r="I3" s="50">
        <f>-PV(J3,10*2,35,1000)</f>
        <v>1245.2715001689567</v>
      </c>
      <c r="J3" s="51">
        <v>0.02</v>
      </c>
      <c r="K3" s="52">
        <f>ROUND(6000*SQRT(J3)/EXP(J3),0)</f>
        <v>832</v>
      </c>
      <c r="L3" s="52">
        <f>ROUND(160*(EXP(J3)/2)/J3,0)</f>
        <v>4081</v>
      </c>
      <c r="M3" s="52">
        <f t="shared" ref="M3:M50" si="0">ROUND(530*SQRT(J3)/EXP(J3),0)</f>
        <v>73</v>
      </c>
      <c r="N3" s="52">
        <f t="shared" ref="N3:N6" si="1">ROUND(81.5*(EXP(J3)/2)/J3,0)</f>
        <v>2079</v>
      </c>
    </row>
    <row r="4" spans="1:17" x14ac:dyDescent="0.25">
      <c r="A4" s="5" t="s">
        <v>145</v>
      </c>
      <c r="I4" s="50">
        <f t="shared" ref="I4:I12" si="2">-PV(J4,10*2,35,1000)</f>
        <v>1155.8916228564678</v>
      </c>
      <c r="J4" s="51">
        <f>J3+0.5%</f>
        <v>2.5000000000000001E-2</v>
      </c>
      <c r="K4" s="52">
        <f t="shared" ref="K4:K61" si="3">ROUND(6000*SQRT(J4)/EXP(J4),0)</f>
        <v>925</v>
      </c>
      <c r="L4" s="52">
        <f t="shared" ref="L4:L54" si="4">ROUND(160*(EXP(J4)/2)/J4,0)</f>
        <v>3281</v>
      </c>
      <c r="M4" s="52">
        <f t="shared" si="0"/>
        <v>82</v>
      </c>
      <c r="N4" s="52">
        <f t="shared" si="1"/>
        <v>1671</v>
      </c>
    </row>
    <row r="5" spans="1:17" x14ac:dyDescent="0.25">
      <c r="A5" s="5" t="s">
        <v>146</v>
      </c>
      <c r="I5" s="50">
        <f t="shared" si="2"/>
        <v>1074.3873743022775</v>
      </c>
      <c r="J5" s="51">
        <f t="shared" ref="J5:J62" si="5">J4+0.5%</f>
        <v>3.0000000000000002E-2</v>
      </c>
      <c r="K5" s="52">
        <f t="shared" si="3"/>
        <v>1009</v>
      </c>
      <c r="L5" s="52">
        <f t="shared" si="4"/>
        <v>2748</v>
      </c>
      <c r="M5" s="52">
        <f t="shared" si="0"/>
        <v>89</v>
      </c>
      <c r="N5" s="52">
        <f t="shared" si="1"/>
        <v>1400</v>
      </c>
    </row>
    <row r="6" spans="1:17" x14ac:dyDescent="0.25">
      <c r="A6" s="5" t="s">
        <v>147</v>
      </c>
      <c r="I6" s="50">
        <f t="shared" si="2"/>
        <v>999.99999999999989</v>
      </c>
      <c r="J6" s="51">
        <f t="shared" si="5"/>
        <v>3.5000000000000003E-2</v>
      </c>
      <c r="K6" s="52">
        <f t="shared" si="3"/>
        <v>1084</v>
      </c>
      <c r="L6" s="52">
        <f t="shared" si="4"/>
        <v>2367</v>
      </c>
      <c r="M6" s="52">
        <f t="shared" si="0"/>
        <v>96</v>
      </c>
      <c r="N6" s="52">
        <f t="shared" si="1"/>
        <v>1206</v>
      </c>
    </row>
    <row r="7" spans="1:17" x14ac:dyDescent="0.25">
      <c r="I7" s="50">
        <f t="shared" si="2"/>
        <v>962.54732900355202</v>
      </c>
      <c r="J7" s="53">
        <v>3.7699999999999997E-2</v>
      </c>
      <c r="K7" s="52">
        <f t="shared" si="3"/>
        <v>1122</v>
      </c>
      <c r="L7" s="52">
        <f t="shared" si="4"/>
        <v>2204</v>
      </c>
      <c r="M7" s="52">
        <f t="shared" si="0"/>
        <v>99</v>
      </c>
      <c r="N7" s="52">
        <f>ROUND(81.5*(EXP(J7)/2)/J7,0)</f>
        <v>1122</v>
      </c>
    </row>
    <row r="8" spans="1:17" x14ac:dyDescent="0.25">
      <c r="A8" s="5" t="s">
        <v>148</v>
      </c>
      <c r="B8" s="5" t="s">
        <v>149</v>
      </c>
      <c r="I8" s="50">
        <f t="shared" si="2"/>
        <v>932.04836827516147</v>
      </c>
      <c r="J8" s="51">
        <f>J6+0.5%</f>
        <v>0.04</v>
      </c>
      <c r="K8" s="52">
        <f t="shared" si="3"/>
        <v>1153</v>
      </c>
      <c r="L8" s="52">
        <f t="shared" si="4"/>
        <v>2082</v>
      </c>
      <c r="M8" s="52">
        <f t="shared" si="0"/>
        <v>102</v>
      </c>
      <c r="N8" s="52">
        <f t="shared" ref="N8:N54" si="6">ROUND(81.5*(EXP(J8)/2)/J8,0)</f>
        <v>1060</v>
      </c>
    </row>
    <row r="9" spans="1:17" x14ac:dyDescent="0.25">
      <c r="I9" s="50">
        <f t="shared" si="2"/>
        <v>869.92063548546321</v>
      </c>
      <c r="J9" s="51">
        <f t="shared" si="5"/>
        <v>4.4999999999999998E-2</v>
      </c>
      <c r="K9" s="52">
        <f t="shared" si="3"/>
        <v>1217</v>
      </c>
      <c r="L9" s="52">
        <f t="shared" si="4"/>
        <v>1860</v>
      </c>
      <c r="M9" s="52">
        <f t="shared" si="0"/>
        <v>107</v>
      </c>
      <c r="N9" s="52">
        <f t="shared" si="6"/>
        <v>947</v>
      </c>
    </row>
    <row r="10" spans="1:17" x14ac:dyDescent="0.25">
      <c r="A10" s="5" t="s">
        <v>150</v>
      </c>
      <c r="I10" s="50">
        <f t="shared" si="2"/>
        <v>813.06684486190011</v>
      </c>
      <c r="J10" s="51">
        <f t="shared" si="5"/>
        <v>4.9999999999999996E-2</v>
      </c>
      <c r="K10" s="52">
        <f t="shared" si="3"/>
        <v>1276</v>
      </c>
      <c r="L10" s="52">
        <f t="shared" si="4"/>
        <v>1682</v>
      </c>
      <c r="M10" s="52">
        <f t="shared" si="0"/>
        <v>113</v>
      </c>
      <c r="N10" s="52">
        <f t="shared" si="6"/>
        <v>857</v>
      </c>
    </row>
    <row r="11" spans="1:17" x14ac:dyDescent="0.25">
      <c r="A11" s="5" t="s">
        <v>151</v>
      </c>
      <c r="B11" s="5" t="s">
        <v>148</v>
      </c>
      <c r="C11" s="5" t="s">
        <v>148</v>
      </c>
      <c r="I11" s="50">
        <f t="shared" si="2"/>
        <v>760.99235030143416</v>
      </c>
      <c r="J11" s="51">
        <f t="shared" si="5"/>
        <v>5.4999999999999993E-2</v>
      </c>
      <c r="K11" s="52">
        <f t="shared" si="3"/>
        <v>1332</v>
      </c>
      <c r="L11" s="52">
        <f t="shared" si="4"/>
        <v>1537</v>
      </c>
      <c r="M11" s="52">
        <f t="shared" si="0"/>
        <v>118</v>
      </c>
      <c r="N11" s="52">
        <f t="shared" si="6"/>
        <v>783</v>
      </c>
    </row>
    <row r="12" spans="1:17" x14ac:dyDescent="0.25">
      <c r="A12" s="54">
        <v>38718</v>
      </c>
      <c r="B12" s="55">
        <v>3.7733333333333299</v>
      </c>
      <c r="C12" s="56">
        <f>B12/100</f>
        <v>3.7733333333333299E-2</v>
      </c>
      <c r="I12" s="50">
        <f t="shared" si="2"/>
        <v>704.18798101138611</v>
      </c>
      <c r="J12" s="51">
        <v>6.0999999999999999E-2</v>
      </c>
      <c r="K12" s="52">
        <f t="shared" si="3"/>
        <v>1394</v>
      </c>
      <c r="L12" s="52">
        <f t="shared" si="4"/>
        <v>1394</v>
      </c>
      <c r="M12" s="52">
        <f t="shared" si="0"/>
        <v>123</v>
      </c>
      <c r="N12" s="52">
        <f t="shared" si="6"/>
        <v>710</v>
      </c>
    </row>
    <row r="13" spans="1:17" x14ac:dyDescent="0.25">
      <c r="A13" s="54">
        <v>38808</v>
      </c>
      <c r="B13" s="55">
        <v>4.28</v>
      </c>
      <c r="C13" s="56">
        <f t="shared" ref="C13:C71" si="7">B13/100</f>
        <v>4.2800000000000005E-2</v>
      </c>
      <c r="I13" s="50">
        <f>-PV(J13,10*2,35,1000)</f>
        <v>661.12288562073411</v>
      </c>
      <c r="J13" s="51">
        <f t="shared" si="5"/>
        <v>6.6000000000000003E-2</v>
      </c>
      <c r="K13" s="52">
        <f t="shared" si="3"/>
        <v>1443</v>
      </c>
      <c r="L13" s="52">
        <f t="shared" si="4"/>
        <v>1295</v>
      </c>
      <c r="M13" s="52">
        <f t="shared" si="0"/>
        <v>127</v>
      </c>
      <c r="N13" s="52">
        <f t="shared" si="6"/>
        <v>660</v>
      </c>
    </row>
    <row r="14" spans="1:17" x14ac:dyDescent="0.25">
      <c r="A14" s="54">
        <v>38899</v>
      </c>
      <c r="B14" s="55">
        <v>4.1933333333333298</v>
      </c>
      <c r="C14" s="56">
        <f t="shared" si="7"/>
        <v>4.1933333333333295E-2</v>
      </c>
      <c r="I14" s="50">
        <f>-PV(J14,10*2,35,1000)</f>
        <v>621.56182307104496</v>
      </c>
      <c r="J14" s="51">
        <f t="shared" si="5"/>
        <v>7.1000000000000008E-2</v>
      </c>
      <c r="K14" s="52">
        <f t="shared" si="3"/>
        <v>1489</v>
      </c>
      <c r="L14" s="52">
        <f t="shared" si="4"/>
        <v>1210</v>
      </c>
      <c r="M14" s="52">
        <f t="shared" si="0"/>
        <v>132</v>
      </c>
      <c r="N14" s="52">
        <f t="shared" si="6"/>
        <v>616</v>
      </c>
    </row>
    <row r="15" spans="1:17" x14ac:dyDescent="0.25">
      <c r="A15" s="54">
        <v>38991</v>
      </c>
      <c r="B15" s="55">
        <v>4.0333333333333297</v>
      </c>
      <c r="C15" s="56">
        <f t="shared" si="7"/>
        <v>4.0333333333333297E-2</v>
      </c>
      <c r="I15" s="50">
        <f>-PV(J15,10*2,35,1000)</f>
        <v>585.18565998330564</v>
      </c>
      <c r="J15" s="51">
        <f t="shared" si="5"/>
        <v>7.6000000000000012E-2</v>
      </c>
      <c r="K15" s="52">
        <f t="shared" si="3"/>
        <v>1533</v>
      </c>
      <c r="L15" s="52">
        <f t="shared" si="4"/>
        <v>1136</v>
      </c>
      <c r="M15" s="52">
        <f t="shared" si="0"/>
        <v>135</v>
      </c>
      <c r="N15" s="52">
        <f t="shared" si="6"/>
        <v>579</v>
      </c>
    </row>
    <row r="16" spans="1:17" x14ac:dyDescent="0.25">
      <c r="A16" s="54">
        <v>39083</v>
      </c>
      <c r="B16" s="55">
        <v>4.26</v>
      </c>
      <c r="C16" s="56">
        <f t="shared" si="7"/>
        <v>4.2599999999999999E-2</v>
      </c>
      <c r="I16" s="50">
        <f>-PV(J16,10*2,35,1000)</f>
        <v>551.70640885077103</v>
      </c>
      <c r="J16" s="51">
        <f t="shared" si="5"/>
        <v>8.1000000000000016E-2</v>
      </c>
      <c r="K16" s="52">
        <f t="shared" si="3"/>
        <v>1575</v>
      </c>
      <c r="L16" s="52">
        <f t="shared" si="4"/>
        <v>1071</v>
      </c>
      <c r="M16" s="52">
        <f t="shared" si="0"/>
        <v>139</v>
      </c>
      <c r="N16" s="52">
        <f t="shared" si="6"/>
        <v>546</v>
      </c>
    </row>
    <row r="17" spans="1:14" x14ac:dyDescent="0.25">
      <c r="A17" s="54">
        <v>39173</v>
      </c>
      <c r="B17" s="55">
        <v>4.57</v>
      </c>
      <c r="C17" s="56">
        <f t="shared" si="7"/>
        <v>4.5700000000000005E-2</v>
      </c>
      <c r="I17" s="50">
        <f>-PV(J17,10*2,35,1000)</f>
        <v>520.86402394811819</v>
      </c>
      <c r="J17" s="51">
        <f t="shared" si="5"/>
        <v>8.6000000000000021E-2</v>
      </c>
      <c r="K17" s="52">
        <f t="shared" si="3"/>
        <v>1615</v>
      </c>
      <c r="L17" s="52">
        <f t="shared" si="4"/>
        <v>1014</v>
      </c>
      <c r="M17" s="52">
        <f t="shared" si="0"/>
        <v>143</v>
      </c>
      <c r="N17" s="52">
        <f t="shared" si="6"/>
        <v>516</v>
      </c>
    </row>
    <row r="18" spans="1:14" x14ac:dyDescent="0.25">
      <c r="A18" s="54">
        <v>39264</v>
      </c>
      <c r="B18" s="55">
        <v>4.6566666666666698</v>
      </c>
      <c r="C18" s="56">
        <f t="shared" si="7"/>
        <v>4.6566666666666701E-2</v>
      </c>
      <c r="I18" s="50">
        <f t="shared" ref="I18:I62" si="8">-PV(J18,10*2,35,1000)</f>
        <v>492.42354190280219</v>
      </c>
      <c r="J18" s="51">
        <f t="shared" si="5"/>
        <v>9.1000000000000025E-2</v>
      </c>
      <c r="K18" s="52">
        <f t="shared" si="3"/>
        <v>1653</v>
      </c>
      <c r="L18" s="52">
        <f t="shared" si="4"/>
        <v>963</v>
      </c>
      <c r="M18" s="52">
        <f t="shared" si="0"/>
        <v>146</v>
      </c>
      <c r="N18" s="52">
        <f t="shared" si="6"/>
        <v>490</v>
      </c>
    </row>
    <row r="19" spans="1:14" x14ac:dyDescent="0.25">
      <c r="A19" s="54">
        <v>39356</v>
      </c>
      <c r="B19" s="55">
        <v>4.5133333333333301</v>
      </c>
      <c r="C19" s="56">
        <f t="shared" si="7"/>
        <v>4.5133333333333303E-2</v>
      </c>
      <c r="I19" s="50">
        <f t="shared" si="8"/>
        <v>466.17252834423823</v>
      </c>
      <c r="J19" s="51">
        <f t="shared" si="5"/>
        <v>9.600000000000003E-2</v>
      </c>
      <c r="K19" s="52">
        <f t="shared" si="3"/>
        <v>1689</v>
      </c>
      <c r="L19" s="52">
        <f t="shared" si="4"/>
        <v>917</v>
      </c>
      <c r="M19" s="52">
        <f t="shared" si="0"/>
        <v>149</v>
      </c>
      <c r="N19" s="52">
        <f t="shared" si="6"/>
        <v>467</v>
      </c>
    </row>
    <row r="20" spans="1:14" x14ac:dyDescent="0.25">
      <c r="A20" s="54">
        <v>39448</v>
      </c>
      <c r="B20" s="55">
        <v>4.39333333333333</v>
      </c>
      <c r="C20" s="56">
        <f t="shared" si="7"/>
        <v>4.3933333333333296E-2</v>
      </c>
      <c r="I20" s="50">
        <f t="shared" si="8"/>
        <v>441.91879652739556</v>
      </c>
      <c r="J20" s="51">
        <f t="shared" si="5"/>
        <v>0.10100000000000003</v>
      </c>
      <c r="K20" s="52">
        <f t="shared" si="3"/>
        <v>1724</v>
      </c>
      <c r="L20" s="52">
        <f t="shared" si="4"/>
        <v>876</v>
      </c>
      <c r="M20" s="52">
        <f t="shared" si="0"/>
        <v>152</v>
      </c>
      <c r="N20" s="52">
        <f t="shared" si="6"/>
        <v>446</v>
      </c>
    </row>
    <row r="21" spans="1:14" x14ac:dyDescent="0.25">
      <c r="A21" s="54">
        <v>39539</v>
      </c>
      <c r="B21" s="55">
        <v>4.81666666666667</v>
      </c>
      <c r="C21" s="56">
        <f t="shared" si="7"/>
        <v>4.8166666666666698E-2</v>
      </c>
      <c r="I21" s="50">
        <f t="shared" si="8"/>
        <v>419.48836776975412</v>
      </c>
      <c r="J21" s="51">
        <f t="shared" si="5"/>
        <v>0.10600000000000004</v>
      </c>
      <c r="K21" s="52">
        <f t="shared" si="3"/>
        <v>1757</v>
      </c>
      <c r="L21" s="52">
        <f t="shared" si="4"/>
        <v>839</v>
      </c>
      <c r="M21" s="52">
        <f t="shared" si="0"/>
        <v>155</v>
      </c>
      <c r="N21" s="52">
        <f t="shared" si="6"/>
        <v>427</v>
      </c>
    </row>
    <row r="22" spans="1:14" x14ac:dyDescent="0.25">
      <c r="A22" s="54">
        <v>39630</v>
      </c>
      <c r="B22" s="55">
        <v>4.9666666666666703</v>
      </c>
      <c r="C22" s="56">
        <f t="shared" si="7"/>
        <v>4.9666666666666706E-2</v>
      </c>
      <c r="I22" s="50">
        <f t="shared" si="8"/>
        <v>398.72364701128475</v>
      </c>
      <c r="J22" s="51">
        <f t="shared" si="5"/>
        <v>0.11100000000000004</v>
      </c>
      <c r="K22" s="52">
        <f t="shared" si="3"/>
        <v>1789</v>
      </c>
      <c r="L22" s="52">
        <f t="shared" si="4"/>
        <v>805</v>
      </c>
      <c r="M22" s="52">
        <f t="shared" si="0"/>
        <v>158</v>
      </c>
      <c r="N22" s="52">
        <f t="shared" si="6"/>
        <v>410</v>
      </c>
    </row>
    <row r="23" spans="1:14" x14ac:dyDescent="0.25">
      <c r="A23" s="54">
        <v>39722</v>
      </c>
      <c r="B23" s="55">
        <v>5.0333333333333297</v>
      </c>
      <c r="C23" s="56">
        <f t="shared" si="7"/>
        <v>5.0333333333333299E-2</v>
      </c>
      <c r="I23" s="50">
        <f t="shared" si="8"/>
        <v>379.48178986437927</v>
      </c>
      <c r="J23" s="51">
        <f t="shared" si="5"/>
        <v>0.11600000000000005</v>
      </c>
      <c r="K23" s="52">
        <f t="shared" si="3"/>
        <v>1820</v>
      </c>
      <c r="L23" s="52">
        <f t="shared" si="4"/>
        <v>774</v>
      </c>
      <c r="M23" s="52">
        <f t="shared" si="0"/>
        <v>161</v>
      </c>
      <c r="N23" s="52">
        <f t="shared" si="6"/>
        <v>395</v>
      </c>
    </row>
    <row r="24" spans="1:14" x14ac:dyDescent="0.25">
      <c r="A24" s="54">
        <v>39814</v>
      </c>
      <c r="B24" s="55">
        <v>5.7233333333333301</v>
      </c>
      <c r="C24" s="56">
        <f t="shared" si="7"/>
        <v>5.7233333333333303E-2</v>
      </c>
      <c r="I24" s="50">
        <f t="shared" si="8"/>
        <v>361.63324021544997</v>
      </c>
      <c r="J24" s="51">
        <f t="shared" si="5"/>
        <v>0.12100000000000005</v>
      </c>
      <c r="K24" s="52">
        <f t="shared" si="3"/>
        <v>1849</v>
      </c>
      <c r="L24" s="52">
        <f t="shared" si="4"/>
        <v>746</v>
      </c>
      <c r="M24" s="52">
        <f t="shared" si="0"/>
        <v>163</v>
      </c>
      <c r="N24" s="52">
        <f t="shared" si="6"/>
        <v>380</v>
      </c>
    </row>
    <row r="25" spans="1:14" x14ac:dyDescent="0.25">
      <c r="A25" s="54">
        <v>39904</v>
      </c>
      <c r="B25" s="55">
        <v>5.35</v>
      </c>
      <c r="C25" s="56">
        <f t="shared" si="7"/>
        <v>5.3499999999999999E-2</v>
      </c>
      <c r="I25" s="50">
        <f t="shared" si="8"/>
        <v>345.06041981654147</v>
      </c>
      <c r="J25" s="51">
        <f t="shared" si="5"/>
        <v>0.12600000000000006</v>
      </c>
      <c r="K25" s="52">
        <f t="shared" si="3"/>
        <v>1878</v>
      </c>
      <c r="L25" s="52">
        <f t="shared" si="4"/>
        <v>720</v>
      </c>
      <c r="M25" s="52">
        <f t="shared" si="0"/>
        <v>166</v>
      </c>
      <c r="N25" s="52">
        <f t="shared" si="6"/>
        <v>367</v>
      </c>
    </row>
    <row r="26" spans="1:14" x14ac:dyDescent="0.25">
      <c r="A26" s="54">
        <v>39995</v>
      </c>
      <c r="B26" s="55">
        <v>4.6566666666666698</v>
      </c>
      <c r="C26" s="56">
        <f t="shared" si="7"/>
        <v>4.6566666666666701E-2</v>
      </c>
      <c r="I26" s="50">
        <f t="shared" si="8"/>
        <v>329.65655340266028</v>
      </c>
      <c r="J26" s="51">
        <f t="shared" si="5"/>
        <v>0.13100000000000006</v>
      </c>
      <c r="K26" s="52">
        <f t="shared" si="3"/>
        <v>1905</v>
      </c>
      <c r="L26" s="52">
        <f t="shared" si="4"/>
        <v>696</v>
      </c>
      <c r="M26" s="52">
        <f t="shared" si="0"/>
        <v>168</v>
      </c>
      <c r="N26" s="52">
        <f t="shared" si="6"/>
        <v>355</v>
      </c>
    </row>
    <row r="27" spans="1:14" x14ac:dyDescent="0.25">
      <c r="A27" s="54">
        <v>40087</v>
      </c>
      <c r="B27" s="55">
        <v>4.9666666666666703</v>
      </c>
      <c r="C27" s="56">
        <f t="shared" si="7"/>
        <v>4.9666666666666706E-2</v>
      </c>
      <c r="I27" s="50">
        <f t="shared" si="8"/>
        <v>315.32461472244177</v>
      </c>
      <c r="J27" s="51">
        <f t="shared" si="5"/>
        <v>0.13600000000000007</v>
      </c>
      <c r="K27" s="52">
        <f t="shared" si="3"/>
        <v>1931</v>
      </c>
      <c r="L27" s="52">
        <f t="shared" si="4"/>
        <v>674</v>
      </c>
      <c r="M27" s="52">
        <f t="shared" si="0"/>
        <v>171</v>
      </c>
      <c r="N27" s="52">
        <f t="shared" si="6"/>
        <v>343</v>
      </c>
    </row>
    <row r="28" spans="1:14" x14ac:dyDescent="0.25">
      <c r="A28" s="54">
        <v>40179</v>
      </c>
      <c r="B28" s="55">
        <v>6.24</v>
      </c>
      <c r="C28" s="56">
        <f t="shared" si="7"/>
        <v>6.2400000000000004E-2</v>
      </c>
      <c r="I28" s="50">
        <f t="shared" si="8"/>
        <v>301.97638050601569</v>
      </c>
      <c r="J28" s="51">
        <f t="shared" si="5"/>
        <v>0.14100000000000007</v>
      </c>
      <c r="K28" s="52">
        <f t="shared" si="3"/>
        <v>1957</v>
      </c>
      <c r="L28" s="52">
        <f t="shared" si="4"/>
        <v>653</v>
      </c>
      <c r="M28" s="52">
        <f t="shared" si="0"/>
        <v>173</v>
      </c>
      <c r="N28" s="52">
        <f t="shared" si="6"/>
        <v>333</v>
      </c>
    </row>
    <row r="29" spans="1:14" x14ac:dyDescent="0.25">
      <c r="A29" s="54">
        <v>40269</v>
      </c>
      <c r="B29" s="55">
        <v>8.3000000000000007</v>
      </c>
      <c r="C29" s="56">
        <f t="shared" si="7"/>
        <v>8.3000000000000004E-2</v>
      </c>
      <c r="I29" s="50">
        <f t="shared" si="8"/>
        <v>289.53158084037057</v>
      </c>
      <c r="J29" s="51">
        <f t="shared" si="5"/>
        <v>0.14600000000000007</v>
      </c>
      <c r="K29" s="52">
        <f t="shared" si="3"/>
        <v>1981</v>
      </c>
      <c r="L29" s="52">
        <f t="shared" si="4"/>
        <v>634</v>
      </c>
      <c r="M29" s="52">
        <f t="shared" si="0"/>
        <v>175</v>
      </c>
      <c r="N29" s="52">
        <f t="shared" si="6"/>
        <v>323</v>
      </c>
    </row>
    <row r="30" spans="1:14" x14ac:dyDescent="0.25">
      <c r="A30" s="54">
        <v>40360</v>
      </c>
      <c r="B30" s="55">
        <v>10.793333333333299</v>
      </c>
      <c r="C30" s="56">
        <f t="shared" si="7"/>
        <v>0.10793333333333299</v>
      </c>
      <c r="I30" s="50">
        <f t="shared" si="8"/>
        <v>277.91713570198209</v>
      </c>
      <c r="J30" s="51">
        <f t="shared" si="5"/>
        <v>0.15100000000000008</v>
      </c>
      <c r="K30" s="52">
        <f t="shared" si="3"/>
        <v>2005</v>
      </c>
      <c r="L30" s="52">
        <f t="shared" si="4"/>
        <v>616</v>
      </c>
      <c r="M30" s="52">
        <f t="shared" si="0"/>
        <v>177</v>
      </c>
      <c r="N30" s="52">
        <f t="shared" si="6"/>
        <v>314</v>
      </c>
    </row>
    <row r="31" spans="1:14" x14ac:dyDescent="0.25">
      <c r="A31" s="54">
        <v>40452</v>
      </c>
      <c r="B31" s="55">
        <v>11.033333333333299</v>
      </c>
      <c r="C31" s="56">
        <f t="shared" si="7"/>
        <v>0.11033333333333299</v>
      </c>
      <c r="I31" s="50">
        <f t="shared" si="8"/>
        <v>267.06646852882636</v>
      </c>
      <c r="J31" s="51">
        <f t="shared" si="5"/>
        <v>0.15600000000000008</v>
      </c>
      <c r="K31" s="52">
        <f t="shared" si="3"/>
        <v>2028</v>
      </c>
      <c r="L31" s="52">
        <f t="shared" si="4"/>
        <v>599</v>
      </c>
      <c r="M31" s="52">
        <f t="shared" si="0"/>
        <v>179</v>
      </c>
      <c r="N31" s="52">
        <f t="shared" si="6"/>
        <v>305</v>
      </c>
    </row>
    <row r="32" spans="1:14" x14ac:dyDescent="0.25">
      <c r="A32" s="54">
        <v>40544</v>
      </c>
      <c r="B32" s="55">
        <v>11.856666666666699</v>
      </c>
      <c r="C32" s="56">
        <f t="shared" si="7"/>
        <v>0.11856666666666699</v>
      </c>
      <c r="I32" s="50">
        <f t="shared" si="8"/>
        <v>256.91888871667288</v>
      </c>
      <c r="J32" s="51">
        <f t="shared" si="5"/>
        <v>0.16100000000000009</v>
      </c>
      <c r="K32" s="52">
        <f t="shared" si="3"/>
        <v>2049</v>
      </c>
      <c r="L32" s="52">
        <f t="shared" si="4"/>
        <v>584</v>
      </c>
      <c r="M32" s="52">
        <f t="shared" si="0"/>
        <v>181</v>
      </c>
      <c r="N32" s="52">
        <f t="shared" si="6"/>
        <v>297</v>
      </c>
    </row>
    <row r="33" spans="1:14" x14ac:dyDescent="0.25">
      <c r="A33" s="54">
        <v>40634</v>
      </c>
      <c r="B33" s="55">
        <v>15.4966666666667</v>
      </c>
      <c r="C33" s="56">
        <f t="shared" si="7"/>
        <v>0.154966666666667</v>
      </c>
      <c r="I33" s="50">
        <f t="shared" si="8"/>
        <v>247.41903581303987</v>
      </c>
      <c r="J33" s="51">
        <f t="shared" si="5"/>
        <v>0.16600000000000009</v>
      </c>
      <c r="K33" s="52">
        <f t="shared" si="3"/>
        <v>2071</v>
      </c>
      <c r="L33" s="52">
        <f t="shared" si="4"/>
        <v>569</v>
      </c>
      <c r="M33" s="52">
        <f t="shared" si="0"/>
        <v>183</v>
      </c>
      <c r="N33" s="52">
        <f t="shared" si="6"/>
        <v>290</v>
      </c>
    </row>
    <row r="34" spans="1:14" x14ac:dyDescent="0.25">
      <c r="A34" s="54">
        <v>40725</v>
      </c>
      <c r="B34" s="55">
        <v>16.61</v>
      </c>
      <c r="C34" s="56">
        <f t="shared" si="7"/>
        <v>0.1661</v>
      </c>
      <c r="I34" s="50">
        <f t="shared" si="8"/>
        <v>238.51637896989217</v>
      </c>
      <c r="J34" s="51">
        <f t="shared" si="5"/>
        <v>0.1710000000000001</v>
      </c>
      <c r="K34" s="52">
        <f t="shared" si="3"/>
        <v>2091</v>
      </c>
      <c r="L34" s="52">
        <f t="shared" si="4"/>
        <v>555</v>
      </c>
      <c r="M34" s="52">
        <f t="shared" si="0"/>
        <v>185</v>
      </c>
      <c r="N34" s="52">
        <f t="shared" si="6"/>
        <v>283</v>
      </c>
    </row>
    <row r="35" spans="1:14" x14ac:dyDescent="0.25">
      <c r="A35" s="54">
        <v>40817</v>
      </c>
      <c r="B35" s="55">
        <v>19.033333333333299</v>
      </c>
      <c r="C35" s="56">
        <f t="shared" si="7"/>
        <v>0.19033333333333299</v>
      </c>
      <c r="I35" s="50">
        <f t="shared" si="8"/>
        <v>230.16476591485903</v>
      </c>
      <c r="J35" s="51">
        <f t="shared" si="5"/>
        <v>0.1760000000000001</v>
      </c>
      <c r="K35" s="52">
        <f t="shared" si="3"/>
        <v>2111</v>
      </c>
      <c r="L35" s="52">
        <f t="shared" si="4"/>
        <v>542</v>
      </c>
      <c r="M35" s="52">
        <f t="shared" si="0"/>
        <v>186</v>
      </c>
      <c r="N35" s="52">
        <f t="shared" si="6"/>
        <v>276</v>
      </c>
    </row>
    <row r="36" spans="1:14" x14ac:dyDescent="0.25">
      <c r="A36" s="54">
        <v>40909</v>
      </c>
      <c r="B36" s="55">
        <v>24.7366666666667</v>
      </c>
      <c r="C36" s="56">
        <f t="shared" si="7"/>
        <v>0.24736666666666701</v>
      </c>
      <c r="I36" s="50">
        <f t="shared" si="8"/>
        <v>222.32201632087893</v>
      </c>
      <c r="J36" s="51">
        <f t="shared" si="5"/>
        <v>0.18100000000000011</v>
      </c>
      <c r="K36" s="52">
        <f t="shared" si="3"/>
        <v>2130</v>
      </c>
      <c r="L36" s="52">
        <f t="shared" si="4"/>
        <v>530</v>
      </c>
      <c r="M36" s="52">
        <f t="shared" si="0"/>
        <v>188</v>
      </c>
      <c r="N36" s="52">
        <f t="shared" si="6"/>
        <v>270</v>
      </c>
    </row>
    <row r="37" spans="1:14" x14ac:dyDescent="0.25">
      <c r="A37" s="54">
        <v>41000</v>
      </c>
      <c r="B37" s="55">
        <v>25.4</v>
      </c>
      <c r="C37" s="56">
        <f t="shared" si="7"/>
        <v>0.254</v>
      </c>
      <c r="I37" s="50">
        <f t="shared" si="8"/>
        <v>214.94955500484028</v>
      </c>
      <c r="J37" s="51">
        <f t="shared" si="5"/>
        <v>0.18600000000000011</v>
      </c>
      <c r="K37" s="52">
        <f t="shared" si="3"/>
        <v>2148</v>
      </c>
      <c r="L37" s="52">
        <f t="shared" si="4"/>
        <v>518</v>
      </c>
      <c r="M37" s="52">
        <f t="shared" si="0"/>
        <v>190</v>
      </c>
      <c r="N37" s="52">
        <f t="shared" si="6"/>
        <v>264</v>
      </c>
    </row>
    <row r="38" spans="1:14" x14ac:dyDescent="0.25">
      <c r="A38" s="54">
        <v>41091</v>
      </c>
      <c r="B38" s="55">
        <v>23.69</v>
      </c>
      <c r="C38" s="56">
        <f t="shared" si="7"/>
        <v>0.2369</v>
      </c>
      <c r="I38" s="50">
        <f t="shared" si="8"/>
        <v>208.01208087506492</v>
      </c>
      <c r="J38" s="51">
        <f t="shared" si="5"/>
        <v>0.19100000000000011</v>
      </c>
      <c r="K38" s="52">
        <f t="shared" si="3"/>
        <v>2166</v>
      </c>
      <c r="L38" s="52">
        <f t="shared" si="4"/>
        <v>507</v>
      </c>
      <c r="M38" s="52">
        <f t="shared" si="0"/>
        <v>191</v>
      </c>
      <c r="N38" s="52">
        <f t="shared" si="6"/>
        <v>258</v>
      </c>
    </row>
    <row r="39" spans="1:14" x14ac:dyDescent="0.25">
      <c r="A39" s="54">
        <v>41183</v>
      </c>
      <c r="B39" s="55">
        <v>16.163333333333298</v>
      </c>
      <c r="C39" s="56">
        <f t="shared" si="7"/>
        <v>0.16163333333333299</v>
      </c>
      <c r="I39" s="50">
        <f t="shared" si="8"/>
        <v>201.47726798241774</v>
      </c>
      <c r="J39" s="51">
        <f t="shared" si="5"/>
        <v>0.19600000000000012</v>
      </c>
      <c r="K39" s="52">
        <f t="shared" si="3"/>
        <v>2184</v>
      </c>
      <c r="L39" s="52">
        <f t="shared" si="4"/>
        <v>497</v>
      </c>
      <c r="M39" s="52">
        <f t="shared" si="0"/>
        <v>193</v>
      </c>
      <c r="N39" s="52">
        <f t="shared" si="6"/>
        <v>253</v>
      </c>
    </row>
    <row r="40" spans="1:14" x14ac:dyDescent="0.25">
      <c r="A40" s="54">
        <v>41275</v>
      </c>
      <c r="B40" s="55">
        <v>11.143333333333301</v>
      </c>
      <c r="C40" s="56">
        <f t="shared" si="7"/>
        <v>0.11143333333333301</v>
      </c>
      <c r="I40" s="50">
        <f t="shared" si="8"/>
        <v>195.31549541669716</v>
      </c>
      <c r="J40" s="51">
        <f t="shared" si="5"/>
        <v>0.20100000000000012</v>
      </c>
      <c r="K40" s="52">
        <f t="shared" si="3"/>
        <v>2200</v>
      </c>
      <c r="L40" s="52">
        <f t="shared" si="4"/>
        <v>487</v>
      </c>
      <c r="M40" s="52">
        <f t="shared" si="0"/>
        <v>194</v>
      </c>
      <c r="N40" s="52">
        <f t="shared" si="6"/>
        <v>248</v>
      </c>
    </row>
    <row r="41" spans="1:14" x14ac:dyDescent="0.25">
      <c r="A41" s="54">
        <v>41365</v>
      </c>
      <c r="B41" s="55">
        <v>10.24</v>
      </c>
      <c r="C41" s="56">
        <f t="shared" si="7"/>
        <v>0.1024</v>
      </c>
      <c r="I41" s="50">
        <f t="shared" si="8"/>
        <v>189.49960313423011</v>
      </c>
      <c r="J41" s="51">
        <f t="shared" si="5"/>
        <v>0.20600000000000013</v>
      </c>
      <c r="K41" s="52">
        <f t="shared" si="3"/>
        <v>2216</v>
      </c>
      <c r="L41" s="52">
        <f t="shared" si="4"/>
        <v>477</v>
      </c>
      <c r="M41" s="52">
        <f t="shared" si="0"/>
        <v>196</v>
      </c>
      <c r="N41" s="52">
        <f t="shared" si="6"/>
        <v>243</v>
      </c>
    </row>
    <row r="42" spans="1:14" x14ac:dyDescent="0.25">
      <c r="A42" s="54">
        <v>41456</v>
      </c>
      <c r="B42" s="55">
        <v>10.23</v>
      </c>
      <c r="C42" s="56">
        <f t="shared" si="7"/>
        <v>0.1023</v>
      </c>
      <c r="I42" s="50">
        <f t="shared" si="8"/>
        <v>184.00467110914533</v>
      </c>
      <c r="J42" s="51">
        <f t="shared" si="5"/>
        <v>0.21100000000000013</v>
      </c>
      <c r="K42" s="52">
        <f t="shared" si="3"/>
        <v>2232</v>
      </c>
      <c r="L42" s="52">
        <f t="shared" si="4"/>
        <v>468</v>
      </c>
      <c r="M42" s="52">
        <f t="shared" si="0"/>
        <v>197</v>
      </c>
      <c r="N42" s="52">
        <f t="shared" si="6"/>
        <v>238</v>
      </c>
    </row>
    <row r="43" spans="1:14" x14ac:dyDescent="0.25">
      <c r="A43" s="54">
        <v>41548</v>
      </c>
      <c r="B43" s="55">
        <v>8.6033333333333299</v>
      </c>
      <c r="C43" s="56">
        <f t="shared" si="7"/>
        <v>8.6033333333333295E-2</v>
      </c>
      <c r="I43" s="50">
        <f t="shared" si="8"/>
        <v>178.80781947388004</v>
      </c>
      <c r="J43" s="51">
        <f t="shared" si="5"/>
        <v>0.21600000000000014</v>
      </c>
      <c r="K43" s="52">
        <f t="shared" si="3"/>
        <v>2247</v>
      </c>
      <c r="L43" s="52">
        <f t="shared" si="4"/>
        <v>460</v>
      </c>
      <c r="M43" s="52">
        <f t="shared" si="0"/>
        <v>198</v>
      </c>
      <c r="N43" s="52">
        <f t="shared" si="6"/>
        <v>234</v>
      </c>
    </row>
    <row r="44" spans="1:14" x14ac:dyDescent="0.25">
      <c r="A44" s="54">
        <v>41640</v>
      </c>
      <c r="B44" s="55">
        <v>7.5933333333333302</v>
      </c>
      <c r="C44" s="56">
        <f t="shared" si="7"/>
        <v>7.5933333333333297E-2</v>
      </c>
      <c r="I44" s="50">
        <f t="shared" si="8"/>
        <v>173.88802755788865</v>
      </c>
      <c r="J44" s="51">
        <f t="shared" si="5"/>
        <v>0.22100000000000014</v>
      </c>
      <c r="K44" s="52">
        <f t="shared" si="3"/>
        <v>2261</v>
      </c>
      <c r="L44" s="52">
        <f t="shared" si="4"/>
        <v>452</v>
      </c>
      <c r="M44" s="52">
        <f t="shared" si="0"/>
        <v>200</v>
      </c>
      <c r="N44" s="52">
        <f t="shared" si="6"/>
        <v>230</v>
      </c>
    </row>
    <row r="45" spans="1:14" x14ac:dyDescent="0.25">
      <c r="A45" s="54">
        <v>41730</v>
      </c>
      <c r="B45" s="55">
        <v>6.17</v>
      </c>
      <c r="C45" s="56">
        <f t="shared" si="7"/>
        <v>6.1699999999999998E-2</v>
      </c>
      <c r="I45" s="50">
        <f t="shared" si="8"/>
        <v>169.22596995058868</v>
      </c>
      <c r="J45" s="51">
        <f t="shared" si="5"/>
        <v>0.22600000000000015</v>
      </c>
      <c r="K45" s="52">
        <f t="shared" si="3"/>
        <v>2275</v>
      </c>
      <c r="L45" s="52">
        <f t="shared" si="4"/>
        <v>444</v>
      </c>
      <c r="M45" s="52">
        <f t="shared" si="0"/>
        <v>201</v>
      </c>
      <c r="N45" s="52">
        <f t="shared" si="6"/>
        <v>226</v>
      </c>
    </row>
    <row r="46" spans="1:14" x14ac:dyDescent="0.25">
      <c r="A46" s="54">
        <v>41821</v>
      </c>
      <c r="B46" s="55">
        <v>6.0266666666666699</v>
      </c>
      <c r="C46" s="56">
        <f t="shared" si="7"/>
        <v>6.0266666666666698E-2</v>
      </c>
      <c r="I46" s="50">
        <f t="shared" si="8"/>
        <v>164.80386790826213</v>
      </c>
      <c r="J46" s="51">
        <f t="shared" si="5"/>
        <v>0.23100000000000015</v>
      </c>
      <c r="K46" s="52">
        <f t="shared" si="3"/>
        <v>2289</v>
      </c>
      <c r="L46" s="52">
        <f t="shared" si="4"/>
        <v>436</v>
      </c>
      <c r="M46" s="52">
        <f t="shared" si="0"/>
        <v>202</v>
      </c>
      <c r="N46" s="52">
        <f t="shared" si="6"/>
        <v>222</v>
      </c>
    </row>
    <row r="47" spans="1:14" x14ac:dyDescent="0.25">
      <c r="A47" s="54">
        <v>41913</v>
      </c>
      <c r="B47" s="55">
        <v>7.9266666666666703</v>
      </c>
      <c r="C47" s="56">
        <f t="shared" si="7"/>
        <v>7.9266666666666707E-2</v>
      </c>
      <c r="I47" s="50">
        <f t="shared" si="8"/>
        <v>160.60535459752788</v>
      </c>
      <c r="J47" s="51">
        <f t="shared" si="5"/>
        <v>0.23600000000000015</v>
      </c>
      <c r="K47" s="52">
        <f t="shared" si="3"/>
        <v>2302</v>
      </c>
      <c r="L47" s="52">
        <f t="shared" si="4"/>
        <v>429</v>
      </c>
      <c r="M47" s="52">
        <f t="shared" si="0"/>
        <v>203</v>
      </c>
      <c r="N47" s="52">
        <f t="shared" si="6"/>
        <v>219</v>
      </c>
    </row>
    <row r="48" spans="1:14" x14ac:dyDescent="0.25">
      <c r="A48" s="54">
        <v>42005</v>
      </c>
      <c r="B48" s="55">
        <v>9.9066666666666698</v>
      </c>
      <c r="C48" s="56">
        <f t="shared" si="7"/>
        <v>9.9066666666666692E-2</v>
      </c>
      <c r="I48" s="50">
        <f t="shared" si="8"/>
        <v>156.61535282242789</v>
      </c>
      <c r="J48" s="51">
        <f t="shared" si="5"/>
        <v>0.24100000000000016</v>
      </c>
      <c r="K48" s="52">
        <f t="shared" si="3"/>
        <v>2315</v>
      </c>
      <c r="L48" s="52">
        <f t="shared" si="4"/>
        <v>422</v>
      </c>
      <c r="M48" s="52">
        <f t="shared" si="0"/>
        <v>204</v>
      </c>
      <c r="N48" s="52">
        <f t="shared" si="6"/>
        <v>215</v>
      </c>
    </row>
    <row r="49" spans="1:14" x14ac:dyDescent="0.25">
      <c r="A49" s="54">
        <v>42095</v>
      </c>
      <c r="B49" s="55">
        <v>11.46</v>
      </c>
      <c r="C49" s="56">
        <f t="shared" si="7"/>
        <v>0.11460000000000001</v>
      </c>
      <c r="I49" s="50">
        <f t="shared" si="8"/>
        <v>152.81996402016634</v>
      </c>
      <c r="J49" s="51">
        <f t="shared" si="5"/>
        <v>0.24600000000000016</v>
      </c>
      <c r="K49" s="52">
        <f t="shared" si="3"/>
        <v>2327</v>
      </c>
      <c r="L49" s="52">
        <f t="shared" si="4"/>
        <v>416</v>
      </c>
      <c r="M49" s="52">
        <f t="shared" si="0"/>
        <v>206</v>
      </c>
      <c r="N49" s="52">
        <f t="shared" si="6"/>
        <v>212</v>
      </c>
    </row>
    <row r="50" spans="1:14" x14ac:dyDescent="0.25">
      <c r="A50" s="54">
        <v>42186</v>
      </c>
      <c r="B50" s="55">
        <v>9.4</v>
      </c>
      <c r="C50" s="56">
        <f t="shared" si="7"/>
        <v>9.4E-2</v>
      </c>
      <c r="I50" s="50">
        <f t="shared" si="8"/>
        <v>149.2063674339197</v>
      </c>
      <c r="J50" s="51">
        <f t="shared" si="5"/>
        <v>0.25100000000000017</v>
      </c>
      <c r="K50" s="52">
        <f t="shared" si="3"/>
        <v>2339</v>
      </c>
      <c r="L50" s="52">
        <f t="shared" si="4"/>
        <v>410</v>
      </c>
      <c r="M50" s="52">
        <f t="shared" si="0"/>
        <v>207</v>
      </c>
      <c r="N50" s="52">
        <f t="shared" si="6"/>
        <v>209</v>
      </c>
    </row>
    <row r="51" spans="1:14" x14ac:dyDescent="0.25">
      <c r="A51" s="54">
        <v>42278</v>
      </c>
      <c r="B51" s="55">
        <v>7.81</v>
      </c>
      <c r="C51" s="56">
        <f t="shared" si="7"/>
        <v>7.8100000000000003E-2</v>
      </c>
      <c r="I51" s="50">
        <f t="shared" si="8"/>
        <v>147.12050808468183</v>
      </c>
      <c r="J51" s="53">
        <v>0.254</v>
      </c>
      <c r="K51" s="52">
        <f t="shared" si="3"/>
        <v>2346</v>
      </c>
      <c r="L51" s="52">
        <f t="shared" si="4"/>
        <v>406</v>
      </c>
      <c r="M51" s="52">
        <f>ROUND(530*SQRT(J51)/EXP(J51),0)</f>
        <v>207</v>
      </c>
      <c r="N51" s="52">
        <f t="shared" si="6"/>
        <v>207</v>
      </c>
    </row>
    <row r="52" spans="1:14" x14ac:dyDescent="0.25">
      <c r="A52" s="54">
        <v>42370</v>
      </c>
      <c r="B52" s="55">
        <v>9.5366666666666706</v>
      </c>
      <c r="C52" s="56">
        <f t="shared" si="7"/>
        <v>9.5366666666666711E-2</v>
      </c>
      <c r="I52" s="50">
        <f t="shared" si="8"/>
        <v>145.76272848149577</v>
      </c>
      <c r="J52" s="51">
        <f>J50+0.5%</f>
        <v>0.25600000000000017</v>
      </c>
      <c r="K52" s="52">
        <f t="shared" si="3"/>
        <v>2350</v>
      </c>
      <c r="L52" s="52">
        <f t="shared" si="4"/>
        <v>404</v>
      </c>
      <c r="M52" s="52">
        <f t="shared" ref="M52:M54" si="9">ROUND(530*SQRT(J52)/EXP(J52),0)</f>
        <v>208</v>
      </c>
      <c r="N52" s="52">
        <f t="shared" si="6"/>
        <v>206</v>
      </c>
    </row>
    <row r="53" spans="1:14" x14ac:dyDescent="0.25">
      <c r="A53" s="54">
        <v>42461</v>
      </c>
      <c r="B53" s="55">
        <v>8.1966666666666601</v>
      </c>
      <c r="C53" s="56">
        <f t="shared" si="7"/>
        <v>8.1966666666666604E-2</v>
      </c>
      <c r="I53" s="50">
        <f t="shared" si="8"/>
        <v>142.47811543739004</v>
      </c>
      <c r="J53" s="51">
        <f t="shared" si="5"/>
        <v>0.26100000000000018</v>
      </c>
      <c r="K53" s="52">
        <f t="shared" si="3"/>
        <v>2361</v>
      </c>
      <c r="L53" s="52">
        <f t="shared" si="4"/>
        <v>398</v>
      </c>
      <c r="M53" s="52">
        <f t="shared" si="9"/>
        <v>209</v>
      </c>
      <c r="N53" s="52">
        <f t="shared" si="6"/>
        <v>203</v>
      </c>
    </row>
    <row r="54" spans="1:14" x14ac:dyDescent="0.25">
      <c r="A54" s="54">
        <v>42552</v>
      </c>
      <c r="B54" s="55">
        <v>8.1733333333333391</v>
      </c>
      <c r="C54" s="56">
        <f t="shared" si="7"/>
        <v>8.1733333333333394E-2</v>
      </c>
      <c r="I54" s="50">
        <f t="shared" si="8"/>
        <v>139.34242363422237</v>
      </c>
      <c r="J54" s="51">
        <f t="shared" si="5"/>
        <v>0.26600000000000018</v>
      </c>
      <c r="K54" s="52">
        <f t="shared" si="3"/>
        <v>2372</v>
      </c>
      <c r="L54" s="52">
        <f t="shared" si="4"/>
        <v>392</v>
      </c>
      <c r="M54" s="52">
        <f t="shared" si="9"/>
        <v>210</v>
      </c>
      <c r="N54" s="52">
        <f t="shared" si="6"/>
        <v>200</v>
      </c>
    </row>
    <row r="55" spans="1:14" x14ac:dyDescent="0.25">
      <c r="A55" s="54">
        <v>42644</v>
      </c>
      <c r="B55" s="55">
        <v>7.5333333333333297</v>
      </c>
      <c r="C55" s="56">
        <f t="shared" si="7"/>
        <v>7.5333333333333294E-2</v>
      </c>
      <c r="I55" s="50">
        <f t="shared" si="8"/>
        <v>136.34630646876244</v>
      </c>
      <c r="J55" s="51">
        <f t="shared" si="5"/>
        <v>0.27100000000000019</v>
      </c>
      <c r="K55" s="52">
        <f t="shared" si="3"/>
        <v>2382</v>
      </c>
      <c r="L55" s="52">
        <f t="shared" ref="L55:L61" si="10">ROUND(160*(EXP(J55)/2)/J55,0)</f>
        <v>387</v>
      </c>
      <c r="M55" s="52">
        <f t="shared" ref="M55:M61" si="11">ROUND(530*SQRT(J55)/EXP(J55),0)</f>
        <v>210</v>
      </c>
      <c r="N55" s="52">
        <f t="shared" ref="N55:N61" si="12">ROUND(81.5*(EXP(J55)/2)/J55,0)</f>
        <v>197</v>
      </c>
    </row>
    <row r="56" spans="1:14" x14ac:dyDescent="0.25">
      <c r="A56" s="54">
        <v>42736</v>
      </c>
      <c r="B56" s="55">
        <v>7.2433333333333296</v>
      </c>
      <c r="C56" s="56">
        <f t="shared" si="7"/>
        <v>7.2433333333333294E-2</v>
      </c>
      <c r="I56" s="50">
        <f t="shared" si="8"/>
        <v>133.48111256875734</v>
      </c>
      <c r="J56" s="51">
        <f t="shared" si="5"/>
        <v>0.27600000000000019</v>
      </c>
      <c r="K56" s="52">
        <f t="shared" si="3"/>
        <v>2392</v>
      </c>
      <c r="L56" s="52">
        <f t="shared" si="10"/>
        <v>382</v>
      </c>
      <c r="M56" s="52">
        <f t="shared" si="11"/>
        <v>211</v>
      </c>
      <c r="N56" s="52">
        <f t="shared" si="12"/>
        <v>195</v>
      </c>
    </row>
    <row r="57" spans="1:14" x14ac:dyDescent="0.25">
      <c r="A57" s="54">
        <v>42826</v>
      </c>
      <c r="B57" s="55">
        <v>6.10666666666667</v>
      </c>
      <c r="C57" s="56">
        <f t="shared" si="7"/>
        <v>6.10666666666667E-2</v>
      </c>
      <c r="I57" s="50">
        <f t="shared" si="8"/>
        <v>130.73882854044646</v>
      </c>
      <c r="J57" s="51">
        <f t="shared" si="5"/>
        <v>0.28100000000000019</v>
      </c>
      <c r="K57" s="52">
        <f t="shared" si="3"/>
        <v>2401</v>
      </c>
      <c r="L57" s="52">
        <f t="shared" si="10"/>
        <v>377</v>
      </c>
      <c r="M57" s="52">
        <f t="shared" si="11"/>
        <v>212</v>
      </c>
      <c r="N57" s="52">
        <f t="shared" si="12"/>
        <v>192</v>
      </c>
    </row>
    <row r="58" spans="1:14" x14ac:dyDescent="0.25">
      <c r="A58" s="54">
        <v>42917</v>
      </c>
      <c r="B58" s="55">
        <v>5.48</v>
      </c>
      <c r="C58" s="56">
        <f t="shared" si="7"/>
        <v>5.4800000000000001E-2</v>
      </c>
      <c r="I58" s="50">
        <f t="shared" si="8"/>
        <v>128.11202677377037</v>
      </c>
      <c r="J58" s="51">
        <f t="shared" si="5"/>
        <v>0.2860000000000002</v>
      </c>
      <c r="K58" s="52">
        <f t="shared" si="3"/>
        <v>2411</v>
      </c>
      <c r="L58" s="52">
        <f t="shared" si="10"/>
        <v>372</v>
      </c>
      <c r="M58" s="52">
        <f t="shared" si="11"/>
        <v>213</v>
      </c>
      <c r="N58" s="52">
        <f t="shared" si="12"/>
        <v>190</v>
      </c>
    </row>
    <row r="59" spans="1:14" x14ac:dyDescent="0.25">
      <c r="A59" s="54">
        <v>43009</v>
      </c>
      <c r="B59" s="55">
        <v>5.0833333333333304</v>
      </c>
      <c r="C59" s="56">
        <f t="shared" si="7"/>
        <v>5.0833333333333307E-2</v>
      </c>
      <c r="I59" s="50">
        <f t="shared" si="8"/>
        <v>125.59381783355106</v>
      </c>
      <c r="J59" s="51">
        <f t="shared" si="5"/>
        <v>0.2910000000000002</v>
      </c>
      <c r="K59" s="52">
        <f t="shared" si="3"/>
        <v>2419</v>
      </c>
      <c r="L59" s="52">
        <f t="shared" si="10"/>
        <v>368</v>
      </c>
      <c r="M59" s="52">
        <f t="shared" si="11"/>
        <v>214</v>
      </c>
      <c r="N59" s="52">
        <f t="shared" si="12"/>
        <v>187</v>
      </c>
    </row>
    <row r="60" spans="1:14" x14ac:dyDescent="0.25">
      <c r="A60" s="54">
        <v>43101</v>
      </c>
      <c r="B60" s="55">
        <v>4.06666666666667</v>
      </c>
      <c r="C60" s="56">
        <f t="shared" si="7"/>
        <v>4.0666666666666698E-2</v>
      </c>
      <c r="I60" s="50">
        <f t="shared" si="8"/>
        <v>123.17780701096102</v>
      </c>
      <c r="J60" s="51">
        <f t="shared" si="5"/>
        <v>0.29600000000000021</v>
      </c>
      <c r="K60" s="52">
        <f t="shared" si="3"/>
        <v>2428</v>
      </c>
      <c r="L60" s="52">
        <f t="shared" si="10"/>
        <v>363</v>
      </c>
      <c r="M60" s="52">
        <f t="shared" si="11"/>
        <v>214</v>
      </c>
      <c r="N60" s="52">
        <f t="shared" si="12"/>
        <v>185</v>
      </c>
    </row>
    <row r="61" spans="1:14" x14ac:dyDescent="0.25">
      <c r="A61" s="54">
        <v>43191</v>
      </c>
      <c r="B61" s="55">
        <v>4.24</v>
      </c>
      <c r="C61" s="56">
        <f t="shared" si="7"/>
        <v>4.24E-2</v>
      </c>
      <c r="I61" s="50">
        <f t="shared" si="8"/>
        <v>120.85805465096347</v>
      </c>
      <c r="J61" s="51">
        <f t="shared" si="5"/>
        <v>0.30100000000000021</v>
      </c>
      <c r="K61" s="52">
        <f t="shared" si="3"/>
        <v>2436</v>
      </c>
      <c r="L61" s="52">
        <f t="shared" si="10"/>
        <v>359</v>
      </c>
      <c r="M61" s="52">
        <f t="shared" si="11"/>
        <v>215</v>
      </c>
      <c r="N61" s="52">
        <f t="shared" si="12"/>
        <v>183</v>
      </c>
    </row>
    <row r="62" spans="1:14" x14ac:dyDescent="0.25">
      <c r="A62" s="54">
        <v>43282</v>
      </c>
      <c r="B62" s="55">
        <v>4.0766666666666698</v>
      </c>
      <c r="C62" s="56">
        <f t="shared" si="7"/>
        <v>4.0766666666666701E-2</v>
      </c>
      <c r="I62" s="50"/>
      <c r="J62" s="51"/>
    </row>
    <row r="63" spans="1:14" x14ac:dyDescent="0.25">
      <c r="A63" s="54">
        <v>43374</v>
      </c>
      <c r="B63" s="55">
        <v>4.35666666666667</v>
      </c>
      <c r="C63" s="56">
        <f t="shared" si="7"/>
        <v>4.3566666666666698E-2</v>
      </c>
    </row>
    <row r="64" spans="1:14" x14ac:dyDescent="0.25">
      <c r="A64" s="54">
        <v>43466</v>
      </c>
      <c r="B64" s="55">
        <v>3.9366666666666701</v>
      </c>
      <c r="C64" s="56">
        <f t="shared" si="7"/>
        <v>3.9366666666666703E-2</v>
      </c>
    </row>
    <row r="65" spans="1:3" x14ac:dyDescent="0.25">
      <c r="A65" s="54">
        <v>43556</v>
      </c>
      <c r="B65" s="55">
        <v>3.1533333333333302</v>
      </c>
      <c r="C65" s="56">
        <f t="shared" si="7"/>
        <v>3.1533333333333302E-2</v>
      </c>
    </row>
    <row r="66" spans="1:3" x14ac:dyDescent="0.25">
      <c r="A66" s="54">
        <v>43647</v>
      </c>
      <c r="B66" s="55">
        <v>1.88</v>
      </c>
      <c r="C66" s="56">
        <f t="shared" si="7"/>
        <v>1.8799999999999997E-2</v>
      </c>
    </row>
    <row r="67" spans="1:3" x14ac:dyDescent="0.25">
      <c r="A67" s="54">
        <v>43739</v>
      </c>
      <c r="B67" s="55">
        <v>1.37333333333333</v>
      </c>
      <c r="C67" s="56">
        <f t="shared" si="7"/>
        <v>1.3733333333333299E-2</v>
      </c>
    </row>
    <row r="68" spans="1:3" x14ac:dyDescent="0.25">
      <c r="A68" s="54">
        <v>43831</v>
      </c>
      <c r="B68" s="55">
        <v>1.46</v>
      </c>
      <c r="C68" s="56">
        <f t="shared" si="7"/>
        <v>1.46E-2</v>
      </c>
    </row>
    <row r="69" spans="1:3" x14ac:dyDescent="0.25">
      <c r="A69" s="54">
        <v>43922</v>
      </c>
      <c r="B69" s="55">
        <v>1.7666666666666699</v>
      </c>
      <c r="C69" s="56">
        <f t="shared" si="7"/>
        <v>1.7666666666666699E-2</v>
      </c>
    </row>
    <row r="70" spans="1:3" x14ac:dyDescent="0.25">
      <c r="A70" s="54">
        <v>44013</v>
      </c>
      <c r="B70" s="55">
        <v>1.1000000000000001</v>
      </c>
      <c r="C70" s="56">
        <f t="shared" si="7"/>
        <v>1.1000000000000001E-2</v>
      </c>
    </row>
    <row r="71" spans="1:3" x14ac:dyDescent="0.25">
      <c r="A71" s="54">
        <v>44105</v>
      </c>
      <c r="B71" s="55">
        <v>0.76</v>
      </c>
      <c r="C71" s="56">
        <f t="shared" si="7"/>
        <v>7.6E-3</v>
      </c>
    </row>
  </sheetData>
  <mergeCells count="1">
    <mergeCell ref="I1:N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SUBJECT 1 - DATA</vt:lpstr>
      <vt:lpstr>SUBJECT 1 - ANALYSIS</vt:lpstr>
      <vt:lpstr>Subject 2-3ii</vt:lpstr>
      <vt:lpstr>SUBJECT 4-1</vt:lpstr>
      <vt:lpstr>SUBJECT 4-2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ILIAS CHRISTAKIS</dc:creator>
  <cp:lastModifiedBy>user</cp:lastModifiedBy>
  <dcterms:created xsi:type="dcterms:W3CDTF">2021-11-13T13:09:04Z</dcterms:created>
  <dcterms:modified xsi:type="dcterms:W3CDTF">2021-11-15T11:22:58Z</dcterms:modified>
</cp:coreProperties>
</file>