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1η εργασία MBA 60\"/>
    </mc:Choice>
  </mc:AlternateContent>
  <xr:revisionPtr revIDLastSave="0" documentId="13_ncr:1_{C6E4BF0A-5872-4B92-A414-B584D4444E5B}" xr6:coauthVersionLast="45" xr6:coauthVersionMax="46" xr10:uidLastSave="{00000000-0000-0000-0000-000000000000}"/>
  <bookViews>
    <workbookView xWindow="-120" yWindow="-120" windowWidth="24240" windowHeight="13140" activeTab="3" xr2:uid="{00000000-000D-0000-FFFF-FFFF00000000}"/>
  </bookViews>
  <sheets>
    <sheet name="Sheet1" sheetId="1" r:id="rId1"/>
    <sheet name="Question 1" sheetId="2" r:id="rId2"/>
    <sheet name="Question 2" sheetId="3" r:id="rId3"/>
    <sheet name="Question 3" sheetId="7" r:id="rId4"/>
    <sheet name="Question 4" sheetId="4" r:id="rId5"/>
    <sheet name="Question 5" sheetId="5" r:id="rId6"/>
    <sheet name="Question 6" sheetId="6" r:id="rId7"/>
  </sheets>
  <definedNames>
    <definedName name="_xlchart.v1.0" hidden="1">'Question 3'!$A$2:$A$154</definedName>
    <definedName name="_xlchart.v1.1" hidden="1">'Question 3'!$G$1</definedName>
    <definedName name="_xlchart.v1.10" hidden="1">'Question 3'!$K$2:$K$32</definedName>
    <definedName name="_xlchart.v1.2" hidden="1">'Question 3'!$G$2:$G$32</definedName>
    <definedName name="_xlchart.v1.3" hidden="1">'Question 3'!$H$1</definedName>
    <definedName name="_xlchart.v1.4" hidden="1">'Question 3'!$H$2:$H$32</definedName>
    <definedName name="_xlchart.v1.5" hidden="1">'Question 3'!$I$1</definedName>
    <definedName name="_xlchart.v1.6" hidden="1">'Question 3'!$I$2:$I$32</definedName>
    <definedName name="_xlchart.v1.7" hidden="1">'Question 3'!$J$1</definedName>
    <definedName name="_xlchart.v1.8" hidden="1">'Question 3'!$J$2:$J$32</definedName>
    <definedName name="_xlchart.v1.9" hidden="1">'Question 3'!$K$1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6" l="1"/>
  <c r="D5" i="6"/>
  <c r="G13" i="5"/>
  <c r="G8" i="5"/>
  <c r="C3" i="5"/>
  <c r="H6" i="4" l="1"/>
  <c r="B2" i="4"/>
  <c r="I21" i="3"/>
  <c r="I22" i="3"/>
  <c r="I23" i="3"/>
  <c r="I24" i="3"/>
  <c r="M14" i="3"/>
  <c r="L14" i="3"/>
  <c r="K14" i="3"/>
  <c r="J14" i="3"/>
  <c r="I15" i="3"/>
  <c r="I14" i="3"/>
  <c r="M10" i="3"/>
  <c r="L10" i="3"/>
  <c r="K10" i="3"/>
  <c r="J10" i="3"/>
  <c r="C2" i="3"/>
  <c r="K103" i="7" l="1"/>
  <c r="J103" i="7"/>
  <c r="I103" i="7"/>
  <c r="K102" i="7"/>
  <c r="J102" i="7"/>
  <c r="I102" i="7"/>
  <c r="I101" i="7"/>
  <c r="J101" i="7"/>
  <c r="K101" i="7"/>
  <c r="K100" i="7"/>
  <c r="J100" i="7"/>
  <c r="I100" i="7"/>
  <c r="K99" i="7"/>
  <c r="J99" i="7"/>
  <c r="I99" i="7"/>
  <c r="J50" i="7"/>
  <c r="O12" i="7"/>
  <c r="O11" i="7"/>
  <c r="O10" i="7"/>
  <c r="O9" i="7"/>
  <c r="O8" i="7"/>
  <c r="O7" i="7"/>
  <c r="O6" i="7"/>
  <c r="O5" i="7"/>
  <c r="D4" i="6"/>
  <c r="D3" i="6"/>
  <c r="G11" i="5" l="1"/>
  <c r="G12" i="5"/>
  <c r="G9" i="5"/>
  <c r="O13" i="7" l="1"/>
  <c r="G3" i="5"/>
  <c r="G4" i="5" s="1"/>
  <c r="C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H7" i="4"/>
  <c r="E3" i="4"/>
  <c r="E4" i="4" s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F156" i="3"/>
  <c r="K29" i="3"/>
  <c r="M29" i="3" s="1"/>
  <c r="M37" i="3" s="1"/>
  <c r="M30" i="3"/>
  <c r="M31" i="3"/>
  <c r="M32" i="3"/>
  <c r="M33" i="3"/>
  <c r="M34" i="3"/>
  <c r="M35" i="3"/>
  <c r="M36" i="3"/>
  <c r="J36" i="3"/>
  <c r="J35" i="3"/>
  <c r="J34" i="3"/>
  <c r="J33" i="3"/>
  <c r="J32" i="3"/>
  <c r="J31" i="3"/>
  <c r="J30" i="3"/>
  <c r="K36" i="3"/>
  <c r="K35" i="3"/>
  <c r="K34" i="3"/>
  <c r="K33" i="3"/>
  <c r="K32" i="3"/>
  <c r="K31" i="3"/>
  <c r="K30" i="3"/>
  <c r="P11" i="7" l="1"/>
  <c r="P5" i="7"/>
  <c r="P7" i="7"/>
  <c r="P12" i="7"/>
  <c r="P9" i="7"/>
  <c r="P8" i="7"/>
  <c r="P10" i="7"/>
  <c r="P6" i="7"/>
  <c r="K37" i="3"/>
  <c r="L30" i="3" s="1"/>
  <c r="P13" i="7" l="1"/>
  <c r="L36" i="3"/>
  <c r="L35" i="3"/>
  <c r="L29" i="3"/>
  <c r="L31" i="3"/>
  <c r="L33" i="3"/>
  <c r="L34" i="3"/>
  <c r="L32" i="3"/>
  <c r="L37" i="3" l="1"/>
  <c r="I18" i="3" l="1"/>
  <c r="M16" i="3"/>
  <c r="M15" i="3"/>
  <c r="L16" i="3"/>
  <c r="K16" i="3"/>
  <c r="K15" i="3"/>
  <c r="J16" i="3"/>
  <c r="J15" i="3"/>
  <c r="I16" i="3"/>
  <c r="L15" i="3"/>
  <c r="M11" i="3"/>
  <c r="L11" i="3"/>
  <c r="K11" i="3"/>
  <c r="I11" i="3"/>
  <c r="J11" i="3"/>
  <c r="C144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5" i="3"/>
  <c r="C146" i="3"/>
  <c r="C147" i="3"/>
  <c r="C148" i="3"/>
  <c r="C149" i="3"/>
  <c r="C150" i="3"/>
  <c r="C151" i="3"/>
  <c r="C152" i="3"/>
  <c r="C153" i="3"/>
  <c r="C154" i="3"/>
  <c r="J7" i="3"/>
  <c r="J6" i="3"/>
  <c r="J5" i="3"/>
  <c r="J4" i="3"/>
  <c r="J3" i="3"/>
  <c r="I7" i="3"/>
  <c r="I6" i="3"/>
  <c r="I5" i="3"/>
  <c r="I4" i="3"/>
  <c r="I3" i="3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0" i="3" l="1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G2" i="2"/>
  <c r="G7" i="2"/>
  <c r="G3" i="2"/>
  <c r="G4" i="2"/>
  <c r="G5" i="2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</calcChain>
</file>

<file path=xl/sharedStrings.xml><?xml version="1.0" encoding="utf-8"?>
<sst xmlns="http://schemas.openxmlformats.org/spreadsheetml/2006/main" count="583" uniqueCount="71">
  <si>
    <t>Ozone</t>
  </si>
  <si>
    <t>Solar.R</t>
  </si>
  <si>
    <t>Wind</t>
  </si>
  <si>
    <t>Temp</t>
  </si>
  <si>
    <t>Month</t>
  </si>
  <si>
    <t>Day</t>
  </si>
  <si>
    <t>May</t>
  </si>
  <si>
    <t>June</t>
  </si>
  <si>
    <t>July</t>
  </si>
  <si>
    <t>August</t>
  </si>
  <si>
    <t>September</t>
  </si>
  <si>
    <t>month</t>
  </si>
  <si>
    <t>TempCelsius</t>
  </si>
  <si>
    <t>HotTemp</t>
  </si>
  <si>
    <t>OzAlertLevel</t>
  </si>
  <si>
    <t>Mean</t>
  </si>
  <si>
    <t>Standard Deviation</t>
  </si>
  <si>
    <t>Hot days</t>
  </si>
  <si>
    <t>Percentage</t>
  </si>
  <si>
    <t>Number of Hot days</t>
  </si>
  <si>
    <t>Median</t>
  </si>
  <si>
    <t>1st quartile</t>
  </si>
  <si>
    <t>3rd quartile</t>
  </si>
  <si>
    <t>Variable Wind</t>
  </si>
  <si>
    <t>Mean of Wind in August</t>
  </si>
  <si>
    <t>Coefficient of variation</t>
  </si>
  <si>
    <t>Variable</t>
  </si>
  <si>
    <t>Upper Class Bound</t>
  </si>
  <si>
    <t>Frequency (%)</t>
  </si>
  <si>
    <t>Total</t>
  </si>
  <si>
    <t>[0,42]</t>
  </si>
  <si>
    <t>(42,84]</t>
  </si>
  <si>
    <t>(84,126]</t>
  </si>
  <si>
    <t>(126,168]</t>
  </si>
  <si>
    <t>(168,210]</t>
  </si>
  <si>
    <t>(210,252]</t>
  </si>
  <si>
    <t>(252,294]</t>
  </si>
  <si>
    <t>(294,336]</t>
  </si>
  <si>
    <t>Class midpoint (mi)</t>
  </si>
  <si>
    <t>Frequency (fi)</t>
  </si>
  <si>
    <t>mi*fi</t>
  </si>
  <si>
    <t>Yellow flag</t>
  </si>
  <si>
    <t>Number of yellow flags</t>
  </si>
  <si>
    <t>Percentage of yellow flags</t>
  </si>
  <si>
    <t>Input value</t>
  </si>
  <si>
    <t>Number of trials</t>
  </si>
  <si>
    <t>Event probability</t>
  </si>
  <si>
    <t>P(X=0)</t>
  </si>
  <si>
    <t>1-P(X=0)</t>
  </si>
  <si>
    <t>Red flag</t>
  </si>
  <si>
    <t>Number of red flags</t>
  </si>
  <si>
    <t>Percentage of red flags</t>
  </si>
  <si>
    <t>Poisson Mean</t>
  </si>
  <si>
    <t>Probability P(X&lt;=1)</t>
  </si>
  <si>
    <t>1-P(X&lt;=1)</t>
  </si>
  <si>
    <t>P(X=1)</t>
  </si>
  <si>
    <t>P(X=2)</t>
  </si>
  <si>
    <t>Standard deviation</t>
  </si>
  <si>
    <t>Probability</t>
  </si>
  <si>
    <t>Inverse Probability</t>
  </si>
  <si>
    <t>[0,21]</t>
  </si>
  <si>
    <t>(21,42]</t>
  </si>
  <si>
    <t>(42,63]</t>
  </si>
  <si>
    <t>(63,84]</t>
  </si>
  <si>
    <t>(84,105]</t>
  </si>
  <si>
    <t>(105,126]</t>
  </si>
  <si>
    <t>(126,147]</t>
  </si>
  <si>
    <t>(147,168]</t>
  </si>
  <si>
    <t>Frequency</t>
  </si>
  <si>
    <t>Grand Median</t>
  </si>
  <si>
    <t>P(X=3)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</si>
</sst>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6" fontId="0" fillId="0" borderId="1" xfId="0" applyNumberFormat="1" applyBorder="1"/>
    <xf numFmtId="2" fontId="0" fillId="0" borderId="1" xfId="0" applyNumberFormat="1" applyBorder="1"/>
    <xf numFmtId="0" fontId="2" fillId="0" borderId="1" xfId="0" applyFont="1" applyBorder="1" applyAlignment="1"/>
    <xf numFmtId="0" fontId="2" fillId="0" borderId="1" xfId="0" applyFont="1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of Ozone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'Question 3'!$M$5:$M$12</c:f>
              <c:strCache>
                <c:ptCount val="8"/>
                <c:pt idx="0">
                  <c:v>[0,21]</c:v>
                </c:pt>
                <c:pt idx="1">
                  <c:v>(21,42]</c:v>
                </c:pt>
                <c:pt idx="2">
                  <c:v>(42,63]</c:v>
                </c:pt>
                <c:pt idx="3">
                  <c:v>(63,84]</c:v>
                </c:pt>
                <c:pt idx="4">
                  <c:v>(84,105]</c:v>
                </c:pt>
                <c:pt idx="5">
                  <c:v>(105,126]</c:v>
                </c:pt>
                <c:pt idx="6">
                  <c:v>(126,147]</c:v>
                </c:pt>
                <c:pt idx="7">
                  <c:v>(147,168]</c:v>
                </c:pt>
              </c:strCache>
            </c:strRef>
          </c:cat>
          <c:val>
            <c:numRef>
              <c:f>'Question 3'!$O$5:$O$12</c:f>
              <c:numCache>
                <c:formatCode>General</c:formatCode>
                <c:ptCount val="8"/>
                <c:pt idx="0">
                  <c:v>41</c:v>
                </c:pt>
                <c:pt idx="1">
                  <c:v>58</c:v>
                </c:pt>
                <c:pt idx="2">
                  <c:v>25</c:v>
                </c:pt>
                <c:pt idx="3">
                  <c:v>15</c:v>
                </c:pt>
                <c:pt idx="4">
                  <c:v>7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0-4BE7-8F50-B1FFAFBD3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552064448"/>
        <c:axId val="552064776"/>
      </c:barChart>
      <c:catAx>
        <c:axId val="55206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2064776"/>
        <c:crosses val="autoZero"/>
        <c:auto val="1"/>
        <c:lblAlgn val="ctr"/>
        <c:lblOffset val="100"/>
        <c:noMultiLvlLbl val="0"/>
      </c:catAx>
      <c:valAx>
        <c:axId val="552064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5206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Scatterplot Wind - 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'Question 3'!$D$1</c:f>
              <c:strCache>
                <c:ptCount val="1"/>
                <c:pt idx="0">
                  <c:v>Wind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'Question 3'!$C$2:$C$154</c:f>
              <c:numCache>
                <c:formatCode>General</c:formatCode>
                <c:ptCount val="153"/>
                <c:pt idx="0">
                  <c:v>67</c:v>
                </c:pt>
                <c:pt idx="1">
                  <c:v>72</c:v>
                </c:pt>
                <c:pt idx="2">
                  <c:v>74</c:v>
                </c:pt>
                <c:pt idx="3">
                  <c:v>62</c:v>
                </c:pt>
                <c:pt idx="4">
                  <c:v>56</c:v>
                </c:pt>
                <c:pt idx="5">
                  <c:v>66</c:v>
                </c:pt>
                <c:pt idx="6">
                  <c:v>65</c:v>
                </c:pt>
                <c:pt idx="7">
                  <c:v>59</c:v>
                </c:pt>
                <c:pt idx="8">
                  <c:v>61</c:v>
                </c:pt>
                <c:pt idx="9">
                  <c:v>69</c:v>
                </c:pt>
                <c:pt idx="10">
                  <c:v>74</c:v>
                </c:pt>
                <c:pt idx="11">
                  <c:v>69</c:v>
                </c:pt>
                <c:pt idx="12">
                  <c:v>66</c:v>
                </c:pt>
                <c:pt idx="13">
                  <c:v>68</c:v>
                </c:pt>
                <c:pt idx="14">
                  <c:v>58</c:v>
                </c:pt>
                <c:pt idx="15">
                  <c:v>64</c:v>
                </c:pt>
                <c:pt idx="16">
                  <c:v>66</c:v>
                </c:pt>
                <c:pt idx="17">
                  <c:v>57</c:v>
                </c:pt>
                <c:pt idx="18">
                  <c:v>68</c:v>
                </c:pt>
                <c:pt idx="19">
                  <c:v>62</c:v>
                </c:pt>
                <c:pt idx="20">
                  <c:v>59</c:v>
                </c:pt>
                <c:pt idx="21">
                  <c:v>73</c:v>
                </c:pt>
                <c:pt idx="22">
                  <c:v>61</c:v>
                </c:pt>
                <c:pt idx="23">
                  <c:v>61</c:v>
                </c:pt>
                <c:pt idx="24">
                  <c:v>57</c:v>
                </c:pt>
                <c:pt idx="25">
                  <c:v>58</c:v>
                </c:pt>
                <c:pt idx="26">
                  <c:v>57</c:v>
                </c:pt>
                <c:pt idx="27">
                  <c:v>67</c:v>
                </c:pt>
                <c:pt idx="28">
                  <c:v>81</c:v>
                </c:pt>
                <c:pt idx="29">
                  <c:v>79</c:v>
                </c:pt>
                <c:pt idx="30">
                  <c:v>76</c:v>
                </c:pt>
                <c:pt idx="31">
                  <c:v>78</c:v>
                </c:pt>
                <c:pt idx="32">
                  <c:v>74</c:v>
                </c:pt>
                <c:pt idx="33">
                  <c:v>67</c:v>
                </c:pt>
                <c:pt idx="34">
                  <c:v>84</c:v>
                </c:pt>
                <c:pt idx="35">
                  <c:v>85</c:v>
                </c:pt>
                <c:pt idx="36">
                  <c:v>79</c:v>
                </c:pt>
                <c:pt idx="37">
                  <c:v>82</c:v>
                </c:pt>
                <c:pt idx="38">
                  <c:v>87</c:v>
                </c:pt>
                <c:pt idx="39">
                  <c:v>90</c:v>
                </c:pt>
                <c:pt idx="40">
                  <c:v>87</c:v>
                </c:pt>
                <c:pt idx="41">
                  <c:v>93</c:v>
                </c:pt>
                <c:pt idx="42">
                  <c:v>92</c:v>
                </c:pt>
                <c:pt idx="43">
                  <c:v>82</c:v>
                </c:pt>
                <c:pt idx="44">
                  <c:v>80</c:v>
                </c:pt>
                <c:pt idx="45">
                  <c:v>79</c:v>
                </c:pt>
                <c:pt idx="46">
                  <c:v>77</c:v>
                </c:pt>
                <c:pt idx="47">
                  <c:v>72</c:v>
                </c:pt>
                <c:pt idx="48">
                  <c:v>65</c:v>
                </c:pt>
                <c:pt idx="49">
                  <c:v>73</c:v>
                </c:pt>
                <c:pt idx="50">
                  <c:v>76</c:v>
                </c:pt>
                <c:pt idx="51">
                  <c:v>77</c:v>
                </c:pt>
                <c:pt idx="52">
                  <c:v>76</c:v>
                </c:pt>
                <c:pt idx="53">
                  <c:v>76</c:v>
                </c:pt>
                <c:pt idx="54">
                  <c:v>76</c:v>
                </c:pt>
                <c:pt idx="55">
                  <c:v>75</c:v>
                </c:pt>
                <c:pt idx="56">
                  <c:v>78</c:v>
                </c:pt>
                <c:pt idx="57">
                  <c:v>73</c:v>
                </c:pt>
                <c:pt idx="58">
                  <c:v>80</c:v>
                </c:pt>
                <c:pt idx="59">
                  <c:v>77</c:v>
                </c:pt>
                <c:pt idx="60">
                  <c:v>83</c:v>
                </c:pt>
                <c:pt idx="61">
                  <c:v>84</c:v>
                </c:pt>
                <c:pt idx="62">
                  <c:v>85</c:v>
                </c:pt>
                <c:pt idx="63">
                  <c:v>81</c:v>
                </c:pt>
                <c:pt idx="64">
                  <c:v>84</c:v>
                </c:pt>
                <c:pt idx="65">
                  <c:v>83</c:v>
                </c:pt>
                <c:pt idx="66">
                  <c:v>83</c:v>
                </c:pt>
                <c:pt idx="67">
                  <c:v>88</c:v>
                </c:pt>
                <c:pt idx="68">
                  <c:v>92</c:v>
                </c:pt>
                <c:pt idx="69">
                  <c:v>92</c:v>
                </c:pt>
                <c:pt idx="70">
                  <c:v>89</c:v>
                </c:pt>
                <c:pt idx="71">
                  <c:v>82</c:v>
                </c:pt>
                <c:pt idx="72">
                  <c:v>73</c:v>
                </c:pt>
                <c:pt idx="73">
                  <c:v>81</c:v>
                </c:pt>
                <c:pt idx="74">
                  <c:v>91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84</c:v>
                </c:pt>
                <c:pt idx="79">
                  <c:v>87</c:v>
                </c:pt>
                <c:pt idx="80">
                  <c:v>85</c:v>
                </c:pt>
                <c:pt idx="81">
                  <c:v>74</c:v>
                </c:pt>
                <c:pt idx="82">
                  <c:v>81</c:v>
                </c:pt>
                <c:pt idx="83">
                  <c:v>82</c:v>
                </c:pt>
                <c:pt idx="84">
                  <c:v>86</c:v>
                </c:pt>
                <c:pt idx="85">
                  <c:v>85</c:v>
                </c:pt>
                <c:pt idx="86">
                  <c:v>82</c:v>
                </c:pt>
                <c:pt idx="87">
                  <c:v>86</c:v>
                </c:pt>
                <c:pt idx="88">
                  <c:v>88</c:v>
                </c:pt>
                <c:pt idx="89">
                  <c:v>86</c:v>
                </c:pt>
                <c:pt idx="90">
                  <c:v>83</c:v>
                </c:pt>
                <c:pt idx="91">
                  <c:v>81</c:v>
                </c:pt>
                <c:pt idx="92">
                  <c:v>81</c:v>
                </c:pt>
                <c:pt idx="93">
                  <c:v>81</c:v>
                </c:pt>
                <c:pt idx="94">
                  <c:v>82</c:v>
                </c:pt>
                <c:pt idx="95">
                  <c:v>86</c:v>
                </c:pt>
                <c:pt idx="96">
                  <c:v>85</c:v>
                </c:pt>
                <c:pt idx="97">
                  <c:v>87</c:v>
                </c:pt>
                <c:pt idx="98">
                  <c:v>89</c:v>
                </c:pt>
                <c:pt idx="99">
                  <c:v>90</c:v>
                </c:pt>
                <c:pt idx="100">
                  <c:v>90</c:v>
                </c:pt>
                <c:pt idx="101">
                  <c:v>92</c:v>
                </c:pt>
                <c:pt idx="102">
                  <c:v>86</c:v>
                </c:pt>
                <c:pt idx="103">
                  <c:v>86</c:v>
                </c:pt>
                <c:pt idx="104">
                  <c:v>82</c:v>
                </c:pt>
                <c:pt idx="105">
                  <c:v>80</c:v>
                </c:pt>
                <c:pt idx="106">
                  <c:v>79</c:v>
                </c:pt>
                <c:pt idx="107">
                  <c:v>77</c:v>
                </c:pt>
                <c:pt idx="108">
                  <c:v>79</c:v>
                </c:pt>
                <c:pt idx="109">
                  <c:v>76</c:v>
                </c:pt>
                <c:pt idx="110">
                  <c:v>78</c:v>
                </c:pt>
                <c:pt idx="111">
                  <c:v>78</c:v>
                </c:pt>
                <c:pt idx="112">
                  <c:v>77</c:v>
                </c:pt>
                <c:pt idx="113">
                  <c:v>72</c:v>
                </c:pt>
                <c:pt idx="114">
                  <c:v>75</c:v>
                </c:pt>
                <c:pt idx="115">
                  <c:v>79</c:v>
                </c:pt>
                <c:pt idx="116">
                  <c:v>81</c:v>
                </c:pt>
                <c:pt idx="117">
                  <c:v>86</c:v>
                </c:pt>
                <c:pt idx="118">
                  <c:v>88</c:v>
                </c:pt>
                <c:pt idx="119">
                  <c:v>97</c:v>
                </c:pt>
                <c:pt idx="120">
                  <c:v>94</c:v>
                </c:pt>
                <c:pt idx="121">
                  <c:v>96</c:v>
                </c:pt>
                <c:pt idx="122">
                  <c:v>94</c:v>
                </c:pt>
                <c:pt idx="123">
                  <c:v>91</c:v>
                </c:pt>
                <c:pt idx="124">
                  <c:v>92</c:v>
                </c:pt>
                <c:pt idx="125">
                  <c:v>93</c:v>
                </c:pt>
                <c:pt idx="126">
                  <c:v>93</c:v>
                </c:pt>
                <c:pt idx="127">
                  <c:v>87</c:v>
                </c:pt>
                <c:pt idx="128">
                  <c:v>84</c:v>
                </c:pt>
                <c:pt idx="129">
                  <c:v>80</c:v>
                </c:pt>
                <c:pt idx="130">
                  <c:v>78</c:v>
                </c:pt>
                <c:pt idx="131">
                  <c:v>75</c:v>
                </c:pt>
                <c:pt idx="132">
                  <c:v>73</c:v>
                </c:pt>
                <c:pt idx="133">
                  <c:v>81</c:v>
                </c:pt>
                <c:pt idx="134">
                  <c:v>76</c:v>
                </c:pt>
                <c:pt idx="135">
                  <c:v>77</c:v>
                </c:pt>
                <c:pt idx="136">
                  <c:v>71</c:v>
                </c:pt>
                <c:pt idx="137">
                  <c:v>71</c:v>
                </c:pt>
                <c:pt idx="138">
                  <c:v>78</c:v>
                </c:pt>
                <c:pt idx="139">
                  <c:v>67</c:v>
                </c:pt>
                <c:pt idx="140">
                  <c:v>76</c:v>
                </c:pt>
                <c:pt idx="141">
                  <c:v>68</c:v>
                </c:pt>
                <c:pt idx="142">
                  <c:v>82</c:v>
                </c:pt>
                <c:pt idx="143">
                  <c:v>64</c:v>
                </c:pt>
                <c:pt idx="144">
                  <c:v>71</c:v>
                </c:pt>
                <c:pt idx="145">
                  <c:v>81</c:v>
                </c:pt>
                <c:pt idx="146">
                  <c:v>69</c:v>
                </c:pt>
                <c:pt idx="147">
                  <c:v>63</c:v>
                </c:pt>
                <c:pt idx="148">
                  <c:v>70</c:v>
                </c:pt>
                <c:pt idx="149">
                  <c:v>77</c:v>
                </c:pt>
                <c:pt idx="150">
                  <c:v>75</c:v>
                </c:pt>
                <c:pt idx="151">
                  <c:v>76</c:v>
                </c:pt>
                <c:pt idx="152">
                  <c:v>68</c:v>
                </c:pt>
              </c:numCache>
            </c:numRef>
          </c:xVal>
          <c:yVal>
            <c:numRef>
              <c:f>'Question 3'!$D$2:$D$154</c:f>
              <c:numCache>
                <c:formatCode>General</c:formatCode>
                <c:ptCount val="153"/>
                <c:pt idx="0">
                  <c:v>7.4</c:v>
                </c:pt>
                <c:pt idx="1">
                  <c:v>8</c:v>
                </c:pt>
                <c:pt idx="2">
                  <c:v>12.6</c:v>
                </c:pt>
                <c:pt idx="3">
                  <c:v>11.5</c:v>
                </c:pt>
                <c:pt idx="4">
                  <c:v>14.3</c:v>
                </c:pt>
                <c:pt idx="5">
                  <c:v>14.9</c:v>
                </c:pt>
                <c:pt idx="6">
                  <c:v>8.6</c:v>
                </c:pt>
                <c:pt idx="7">
                  <c:v>13.8</c:v>
                </c:pt>
                <c:pt idx="8">
                  <c:v>20.100000000000001</c:v>
                </c:pt>
                <c:pt idx="9">
                  <c:v>8.6</c:v>
                </c:pt>
                <c:pt idx="10">
                  <c:v>6.9</c:v>
                </c:pt>
                <c:pt idx="11">
                  <c:v>9.6999999999999993</c:v>
                </c:pt>
                <c:pt idx="12">
                  <c:v>9.1999999999999993</c:v>
                </c:pt>
                <c:pt idx="13">
                  <c:v>10.9</c:v>
                </c:pt>
                <c:pt idx="14">
                  <c:v>13.2</c:v>
                </c:pt>
                <c:pt idx="15">
                  <c:v>11.5</c:v>
                </c:pt>
                <c:pt idx="16">
                  <c:v>12</c:v>
                </c:pt>
                <c:pt idx="17">
                  <c:v>18.399999999999999</c:v>
                </c:pt>
                <c:pt idx="18">
                  <c:v>11.5</c:v>
                </c:pt>
                <c:pt idx="19">
                  <c:v>9.6999999999999993</c:v>
                </c:pt>
                <c:pt idx="20">
                  <c:v>9.6999999999999993</c:v>
                </c:pt>
                <c:pt idx="21">
                  <c:v>16.600000000000001</c:v>
                </c:pt>
                <c:pt idx="22">
                  <c:v>9.6999999999999993</c:v>
                </c:pt>
                <c:pt idx="23">
                  <c:v>12</c:v>
                </c:pt>
                <c:pt idx="24">
                  <c:v>16.600000000000001</c:v>
                </c:pt>
                <c:pt idx="25">
                  <c:v>14.9</c:v>
                </c:pt>
                <c:pt idx="26">
                  <c:v>8</c:v>
                </c:pt>
                <c:pt idx="27">
                  <c:v>12</c:v>
                </c:pt>
                <c:pt idx="28">
                  <c:v>14.9</c:v>
                </c:pt>
                <c:pt idx="29">
                  <c:v>5.7</c:v>
                </c:pt>
                <c:pt idx="30">
                  <c:v>7.4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16.100000000000001</c:v>
                </c:pt>
                <c:pt idx="34">
                  <c:v>9.1999999999999993</c:v>
                </c:pt>
                <c:pt idx="35">
                  <c:v>8.6</c:v>
                </c:pt>
                <c:pt idx="36">
                  <c:v>14.3</c:v>
                </c:pt>
                <c:pt idx="37">
                  <c:v>9.6999999999999993</c:v>
                </c:pt>
                <c:pt idx="38">
                  <c:v>6.9</c:v>
                </c:pt>
                <c:pt idx="39">
                  <c:v>13.8</c:v>
                </c:pt>
                <c:pt idx="40">
                  <c:v>11.5</c:v>
                </c:pt>
                <c:pt idx="41">
                  <c:v>10.9</c:v>
                </c:pt>
                <c:pt idx="42">
                  <c:v>9.1999999999999993</c:v>
                </c:pt>
                <c:pt idx="43">
                  <c:v>8</c:v>
                </c:pt>
                <c:pt idx="44">
                  <c:v>13.8</c:v>
                </c:pt>
                <c:pt idx="45">
                  <c:v>11.5</c:v>
                </c:pt>
                <c:pt idx="46">
                  <c:v>14.9</c:v>
                </c:pt>
                <c:pt idx="47">
                  <c:v>20.7</c:v>
                </c:pt>
                <c:pt idx="48">
                  <c:v>9.1999999999999993</c:v>
                </c:pt>
                <c:pt idx="49">
                  <c:v>11.5</c:v>
                </c:pt>
                <c:pt idx="50">
                  <c:v>10.3</c:v>
                </c:pt>
                <c:pt idx="51">
                  <c:v>6.3</c:v>
                </c:pt>
                <c:pt idx="52">
                  <c:v>1.7</c:v>
                </c:pt>
                <c:pt idx="53">
                  <c:v>4.5999999999999996</c:v>
                </c:pt>
                <c:pt idx="54">
                  <c:v>6.3</c:v>
                </c:pt>
                <c:pt idx="55">
                  <c:v>8</c:v>
                </c:pt>
                <c:pt idx="56">
                  <c:v>8</c:v>
                </c:pt>
                <c:pt idx="57">
                  <c:v>10.3</c:v>
                </c:pt>
                <c:pt idx="58">
                  <c:v>11.5</c:v>
                </c:pt>
                <c:pt idx="59">
                  <c:v>14.9</c:v>
                </c:pt>
                <c:pt idx="60">
                  <c:v>8</c:v>
                </c:pt>
                <c:pt idx="61">
                  <c:v>4.0999999999999996</c:v>
                </c:pt>
                <c:pt idx="62">
                  <c:v>9.1999999999999993</c:v>
                </c:pt>
                <c:pt idx="63">
                  <c:v>9.1999999999999993</c:v>
                </c:pt>
                <c:pt idx="64">
                  <c:v>10.9</c:v>
                </c:pt>
                <c:pt idx="65">
                  <c:v>4.5999999999999996</c:v>
                </c:pt>
                <c:pt idx="66">
                  <c:v>10.9</c:v>
                </c:pt>
                <c:pt idx="67">
                  <c:v>5.0999999999999996</c:v>
                </c:pt>
                <c:pt idx="68">
                  <c:v>6.3</c:v>
                </c:pt>
                <c:pt idx="69">
                  <c:v>5.7</c:v>
                </c:pt>
                <c:pt idx="70">
                  <c:v>7.4</c:v>
                </c:pt>
                <c:pt idx="71">
                  <c:v>8.6</c:v>
                </c:pt>
                <c:pt idx="72">
                  <c:v>14.3</c:v>
                </c:pt>
                <c:pt idx="73">
                  <c:v>14.9</c:v>
                </c:pt>
                <c:pt idx="74">
                  <c:v>14.9</c:v>
                </c:pt>
                <c:pt idx="75">
                  <c:v>14.3</c:v>
                </c:pt>
                <c:pt idx="76">
                  <c:v>6.9</c:v>
                </c:pt>
                <c:pt idx="77">
                  <c:v>10.3</c:v>
                </c:pt>
                <c:pt idx="78">
                  <c:v>6.3</c:v>
                </c:pt>
                <c:pt idx="79">
                  <c:v>5.0999999999999996</c:v>
                </c:pt>
                <c:pt idx="80">
                  <c:v>11.5</c:v>
                </c:pt>
                <c:pt idx="81">
                  <c:v>6.9</c:v>
                </c:pt>
                <c:pt idx="82">
                  <c:v>9.6999999999999993</c:v>
                </c:pt>
                <c:pt idx="83">
                  <c:v>11.5</c:v>
                </c:pt>
                <c:pt idx="84">
                  <c:v>8.6</c:v>
                </c:pt>
                <c:pt idx="85">
                  <c:v>8</c:v>
                </c:pt>
                <c:pt idx="86">
                  <c:v>8.6</c:v>
                </c:pt>
                <c:pt idx="87">
                  <c:v>12</c:v>
                </c:pt>
                <c:pt idx="88">
                  <c:v>7.4</c:v>
                </c:pt>
                <c:pt idx="89">
                  <c:v>7.4</c:v>
                </c:pt>
                <c:pt idx="90">
                  <c:v>7.4</c:v>
                </c:pt>
                <c:pt idx="91">
                  <c:v>9.1999999999999993</c:v>
                </c:pt>
                <c:pt idx="92">
                  <c:v>6.9</c:v>
                </c:pt>
                <c:pt idx="93">
                  <c:v>13.8</c:v>
                </c:pt>
                <c:pt idx="94">
                  <c:v>7.4</c:v>
                </c:pt>
                <c:pt idx="95">
                  <c:v>6.9</c:v>
                </c:pt>
                <c:pt idx="96">
                  <c:v>7.4</c:v>
                </c:pt>
                <c:pt idx="97">
                  <c:v>4.5999999999999996</c:v>
                </c:pt>
                <c:pt idx="98">
                  <c:v>4</c:v>
                </c:pt>
                <c:pt idx="99">
                  <c:v>10.3</c:v>
                </c:pt>
                <c:pt idx="100">
                  <c:v>8</c:v>
                </c:pt>
                <c:pt idx="101">
                  <c:v>8.6</c:v>
                </c:pt>
                <c:pt idx="102">
                  <c:v>11.5</c:v>
                </c:pt>
                <c:pt idx="103">
                  <c:v>11.5</c:v>
                </c:pt>
                <c:pt idx="104">
                  <c:v>11.5</c:v>
                </c:pt>
                <c:pt idx="105">
                  <c:v>9.6999999999999993</c:v>
                </c:pt>
                <c:pt idx="106">
                  <c:v>11.5</c:v>
                </c:pt>
                <c:pt idx="107">
                  <c:v>10.3</c:v>
                </c:pt>
                <c:pt idx="108">
                  <c:v>6.3</c:v>
                </c:pt>
                <c:pt idx="109">
                  <c:v>7.4</c:v>
                </c:pt>
                <c:pt idx="110">
                  <c:v>10.9</c:v>
                </c:pt>
                <c:pt idx="111">
                  <c:v>10.3</c:v>
                </c:pt>
                <c:pt idx="112">
                  <c:v>15.5</c:v>
                </c:pt>
                <c:pt idx="113">
                  <c:v>14.3</c:v>
                </c:pt>
                <c:pt idx="114">
                  <c:v>12.6</c:v>
                </c:pt>
                <c:pt idx="115">
                  <c:v>9.6999999999999993</c:v>
                </c:pt>
                <c:pt idx="116">
                  <c:v>3.4</c:v>
                </c:pt>
                <c:pt idx="117">
                  <c:v>8</c:v>
                </c:pt>
                <c:pt idx="118">
                  <c:v>5.7</c:v>
                </c:pt>
                <c:pt idx="119">
                  <c:v>9.6999999999999993</c:v>
                </c:pt>
                <c:pt idx="120">
                  <c:v>2.2999999999999998</c:v>
                </c:pt>
                <c:pt idx="121">
                  <c:v>6.3</c:v>
                </c:pt>
                <c:pt idx="122">
                  <c:v>6.3</c:v>
                </c:pt>
                <c:pt idx="123">
                  <c:v>6.9</c:v>
                </c:pt>
                <c:pt idx="124">
                  <c:v>5.0999999999999996</c:v>
                </c:pt>
                <c:pt idx="125">
                  <c:v>2.8</c:v>
                </c:pt>
                <c:pt idx="126">
                  <c:v>4.5999999999999996</c:v>
                </c:pt>
                <c:pt idx="127">
                  <c:v>7.4</c:v>
                </c:pt>
                <c:pt idx="128">
                  <c:v>15.5</c:v>
                </c:pt>
                <c:pt idx="129">
                  <c:v>10.9</c:v>
                </c:pt>
                <c:pt idx="130">
                  <c:v>10.3</c:v>
                </c:pt>
                <c:pt idx="131">
                  <c:v>10.9</c:v>
                </c:pt>
                <c:pt idx="132">
                  <c:v>9.6999999999999993</c:v>
                </c:pt>
                <c:pt idx="133">
                  <c:v>14.9</c:v>
                </c:pt>
                <c:pt idx="134">
                  <c:v>15.5</c:v>
                </c:pt>
                <c:pt idx="135">
                  <c:v>6.3</c:v>
                </c:pt>
                <c:pt idx="136">
                  <c:v>10.9</c:v>
                </c:pt>
                <c:pt idx="137">
                  <c:v>11.5</c:v>
                </c:pt>
                <c:pt idx="138">
                  <c:v>6.9</c:v>
                </c:pt>
                <c:pt idx="139">
                  <c:v>13.8</c:v>
                </c:pt>
                <c:pt idx="140">
                  <c:v>10.3</c:v>
                </c:pt>
                <c:pt idx="141">
                  <c:v>10.3</c:v>
                </c:pt>
                <c:pt idx="142">
                  <c:v>8</c:v>
                </c:pt>
                <c:pt idx="143">
                  <c:v>12.6</c:v>
                </c:pt>
                <c:pt idx="144">
                  <c:v>9.1999999999999993</c:v>
                </c:pt>
                <c:pt idx="145">
                  <c:v>10.3</c:v>
                </c:pt>
                <c:pt idx="146">
                  <c:v>10.3</c:v>
                </c:pt>
                <c:pt idx="147">
                  <c:v>16.600000000000001</c:v>
                </c:pt>
                <c:pt idx="148">
                  <c:v>6.9</c:v>
                </c:pt>
                <c:pt idx="149">
                  <c:v>13.2</c:v>
                </c:pt>
                <c:pt idx="150">
                  <c:v>14.3</c:v>
                </c:pt>
                <c:pt idx="151">
                  <c:v>8</c:v>
                </c:pt>
                <c:pt idx="152">
                  <c:v>11.5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65-46C1-BC8D-D3B98BA19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242632"/>
        <c:axId val="565242960"/>
      </c:scatterChart>
      <c:valAx>
        <c:axId val="565242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65242960"/>
        <c:crosses val="autoZero"/>
        <c:crossBetween val="midCat"/>
      </c:valAx>
      <c:valAx>
        <c:axId val="56524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65242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Scatterplot Temp - Ozone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'Question 3'!$C$1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'Question 3'!$A$2:$A$154</c:f>
              <c:numCache>
                <c:formatCode>General</c:formatCode>
                <c:ptCount val="153"/>
                <c:pt idx="0">
                  <c:v>41</c:v>
                </c:pt>
                <c:pt idx="1">
                  <c:v>36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8</c:v>
                </c:pt>
                <c:pt idx="9">
                  <c:v>24</c:v>
                </c:pt>
                <c:pt idx="10">
                  <c:v>7</c:v>
                </c:pt>
                <c:pt idx="11">
                  <c:v>16</c:v>
                </c:pt>
                <c:pt idx="12">
                  <c:v>11</c:v>
                </c:pt>
                <c:pt idx="13">
                  <c:v>14</c:v>
                </c:pt>
                <c:pt idx="14">
                  <c:v>18</c:v>
                </c:pt>
                <c:pt idx="15">
                  <c:v>14</c:v>
                </c:pt>
                <c:pt idx="16">
                  <c:v>34</c:v>
                </c:pt>
                <c:pt idx="17">
                  <c:v>6</c:v>
                </c:pt>
                <c:pt idx="18">
                  <c:v>30</c:v>
                </c:pt>
                <c:pt idx="19">
                  <c:v>11</c:v>
                </c:pt>
                <c:pt idx="20">
                  <c:v>1</c:v>
                </c:pt>
                <c:pt idx="21">
                  <c:v>11</c:v>
                </c:pt>
                <c:pt idx="22">
                  <c:v>4</c:v>
                </c:pt>
                <c:pt idx="23">
                  <c:v>32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23</c:v>
                </c:pt>
                <c:pt idx="28">
                  <c:v>45</c:v>
                </c:pt>
                <c:pt idx="29">
                  <c:v>115</c:v>
                </c:pt>
                <c:pt idx="30">
                  <c:v>37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71</c:v>
                </c:pt>
                <c:pt idx="40">
                  <c:v>39</c:v>
                </c:pt>
                <c:pt idx="41">
                  <c:v>29</c:v>
                </c:pt>
                <c:pt idx="42">
                  <c:v>29</c:v>
                </c:pt>
                <c:pt idx="43">
                  <c:v>23</c:v>
                </c:pt>
                <c:pt idx="44">
                  <c:v>29</c:v>
                </c:pt>
                <c:pt idx="45">
                  <c:v>29</c:v>
                </c:pt>
                <c:pt idx="46">
                  <c:v>21</c:v>
                </c:pt>
                <c:pt idx="47">
                  <c:v>37</c:v>
                </c:pt>
                <c:pt idx="48">
                  <c:v>20</c:v>
                </c:pt>
                <c:pt idx="49">
                  <c:v>12</c:v>
                </c:pt>
                <c:pt idx="50">
                  <c:v>13</c:v>
                </c:pt>
                <c:pt idx="51">
                  <c:v>29</c:v>
                </c:pt>
                <c:pt idx="52">
                  <c:v>29</c:v>
                </c:pt>
                <c:pt idx="53">
                  <c:v>29</c:v>
                </c:pt>
                <c:pt idx="54">
                  <c:v>29</c:v>
                </c:pt>
                <c:pt idx="55">
                  <c:v>29</c:v>
                </c:pt>
                <c:pt idx="56">
                  <c:v>29</c:v>
                </c:pt>
                <c:pt idx="57">
                  <c:v>29</c:v>
                </c:pt>
                <c:pt idx="58">
                  <c:v>29</c:v>
                </c:pt>
                <c:pt idx="59">
                  <c:v>29</c:v>
                </c:pt>
                <c:pt idx="60">
                  <c:v>29</c:v>
                </c:pt>
                <c:pt idx="61">
                  <c:v>135</c:v>
                </c:pt>
                <c:pt idx="62">
                  <c:v>49</c:v>
                </c:pt>
                <c:pt idx="63">
                  <c:v>32</c:v>
                </c:pt>
                <c:pt idx="64">
                  <c:v>59</c:v>
                </c:pt>
                <c:pt idx="65">
                  <c:v>64</c:v>
                </c:pt>
                <c:pt idx="66">
                  <c:v>40</c:v>
                </c:pt>
                <c:pt idx="67">
                  <c:v>77</c:v>
                </c:pt>
                <c:pt idx="68">
                  <c:v>97</c:v>
                </c:pt>
                <c:pt idx="69">
                  <c:v>97</c:v>
                </c:pt>
                <c:pt idx="70">
                  <c:v>85</c:v>
                </c:pt>
                <c:pt idx="71">
                  <c:v>59</c:v>
                </c:pt>
                <c:pt idx="72">
                  <c:v>10</c:v>
                </c:pt>
                <c:pt idx="73">
                  <c:v>27</c:v>
                </c:pt>
                <c:pt idx="74">
                  <c:v>59</c:v>
                </c:pt>
                <c:pt idx="75">
                  <c:v>7</c:v>
                </c:pt>
                <c:pt idx="76">
                  <c:v>48</c:v>
                </c:pt>
                <c:pt idx="77">
                  <c:v>35</c:v>
                </c:pt>
                <c:pt idx="78">
                  <c:v>61</c:v>
                </c:pt>
                <c:pt idx="79">
                  <c:v>79</c:v>
                </c:pt>
                <c:pt idx="80">
                  <c:v>63</c:v>
                </c:pt>
                <c:pt idx="81">
                  <c:v>16</c:v>
                </c:pt>
                <c:pt idx="82">
                  <c:v>59</c:v>
                </c:pt>
                <c:pt idx="83">
                  <c:v>59</c:v>
                </c:pt>
                <c:pt idx="84">
                  <c:v>80</c:v>
                </c:pt>
                <c:pt idx="85">
                  <c:v>108</c:v>
                </c:pt>
                <c:pt idx="86">
                  <c:v>20</c:v>
                </c:pt>
                <c:pt idx="87">
                  <c:v>52</c:v>
                </c:pt>
                <c:pt idx="88">
                  <c:v>82</c:v>
                </c:pt>
                <c:pt idx="89">
                  <c:v>50</c:v>
                </c:pt>
                <c:pt idx="90">
                  <c:v>64</c:v>
                </c:pt>
                <c:pt idx="91">
                  <c:v>59</c:v>
                </c:pt>
                <c:pt idx="92">
                  <c:v>39</c:v>
                </c:pt>
                <c:pt idx="93">
                  <c:v>9</c:v>
                </c:pt>
                <c:pt idx="94">
                  <c:v>16</c:v>
                </c:pt>
                <c:pt idx="95">
                  <c:v>78</c:v>
                </c:pt>
                <c:pt idx="96">
                  <c:v>35</c:v>
                </c:pt>
                <c:pt idx="97">
                  <c:v>66</c:v>
                </c:pt>
                <c:pt idx="98">
                  <c:v>122</c:v>
                </c:pt>
                <c:pt idx="99">
                  <c:v>89</c:v>
                </c:pt>
                <c:pt idx="100">
                  <c:v>110</c:v>
                </c:pt>
                <c:pt idx="101">
                  <c:v>60</c:v>
                </c:pt>
                <c:pt idx="102">
                  <c:v>60</c:v>
                </c:pt>
                <c:pt idx="103">
                  <c:v>44</c:v>
                </c:pt>
                <c:pt idx="104">
                  <c:v>28</c:v>
                </c:pt>
                <c:pt idx="105">
                  <c:v>65</c:v>
                </c:pt>
                <c:pt idx="106">
                  <c:v>60</c:v>
                </c:pt>
                <c:pt idx="107">
                  <c:v>22</c:v>
                </c:pt>
                <c:pt idx="108">
                  <c:v>59</c:v>
                </c:pt>
                <c:pt idx="109">
                  <c:v>23</c:v>
                </c:pt>
                <c:pt idx="110">
                  <c:v>31</c:v>
                </c:pt>
                <c:pt idx="111">
                  <c:v>44</c:v>
                </c:pt>
                <c:pt idx="112">
                  <c:v>21</c:v>
                </c:pt>
                <c:pt idx="113">
                  <c:v>9</c:v>
                </c:pt>
                <c:pt idx="114">
                  <c:v>60</c:v>
                </c:pt>
                <c:pt idx="115">
                  <c:v>45</c:v>
                </c:pt>
                <c:pt idx="116">
                  <c:v>168</c:v>
                </c:pt>
                <c:pt idx="117">
                  <c:v>73</c:v>
                </c:pt>
                <c:pt idx="118">
                  <c:v>60</c:v>
                </c:pt>
                <c:pt idx="119">
                  <c:v>76</c:v>
                </c:pt>
                <c:pt idx="120">
                  <c:v>118</c:v>
                </c:pt>
                <c:pt idx="121">
                  <c:v>84</c:v>
                </c:pt>
                <c:pt idx="122">
                  <c:v>85</c:v>
                </c:pt>
                <c:pt idx="123">
                  <c:v>96</c:v>
                </c:pt>
                <c:pt idx="124">
                  <c:v>78</c:v>
                </c:pt>
                <c:pt idx="125">
                  <c:v>73</c:v>
                </c:pt>
                <c:pt idx="126">
                  <c:v>91</c:v>
                </c:pt>
                <c:pt idx="127">
                  <c:v>47</c:v>
                </c:pt>
                <c:pt idx="128">
                  <c:v>32</c:v>
                </c:pt>
                <c:pt idx="129">
                  <c:v>20</c:v>
                </c:pt>
                <c:pt idx="130">
                  <c:v>23</c:v>
                </c:pt>
                <c:pt idx="131">
                  <c:v>21</c:v>
                </c:pt>
                <c:pt idx="132">
                  <c:v>24</c:v>
                </c:pt>
                <c:pt idx="133">
                  <c:v>44</c:v>
                </c:pt>
                <c:pt idx="134">
                  <c:v>21</c:v>
                </c:pt>
                <c:pt idx="135">
                  <c:v>28</c:v>
                </c:pt>
                <c:pt idx="136">
                  <c:v>9</c:v>
                </c:pt>
                <c:pt idx="137">
                  <c:v>13</c:v>
                </c:pt>
                <c:pt idx="138">
                  <c:v>46</c:v>
                </c:pt>
                <c:pt idx="139">
                  <c:v>18</c:v>
                </c:pt>
                <c:pt idx="140">
                  <c:v>13</c:v>
                </c:pt>
                <c:pt idx="141">
                  <c:v>24</c:v>
                </c:pt>
                <c:pt idx="142">
                  <c:v>16</c:v>
                </c:pt>
                <c:pt idx="143">
                  <c:v>13</c:v>
                </c:pt>
                <c:pt idx="144">
                  <c:v>23</c:v>
                </c:pt>
                <c:pt idx="145">
                  <c:v>36</c:v>
                </c:pt>
                <c:pt idx="146">
                  <c:v>7</c:v>
                </c:pt>
                <c:pt idx="147">
                  <c:v>14</c:v>
                </c:pt>
                <c:pt idx="148">
                  <c:v>30</c:v>
                </c:pt>
                <c:pt idx="149">
                  <c:v>31</c:v>
                </c:pt>
                <c:pt idx="150">
                  <c:v>14</c:v>
                </c:pt>
                <c:pt idx="151">
                  <c:v>18</c:v>
                </c:pt>
                <c:pt idx="152">
                  <c:v>20</c:v>
                </c:pt>
              </c:numCache>
            </c:numRef>
          </c:xVal>
          <c:yVal>
            <c:numRef>
              <c:f>'Question 3'!$C$2:$C$154</c:f>
              <c:numCache>
                <c:formatCode>General</c:formatCode>
                <c:ptCount val="153"/>
                <c:pt idx="0">
                  <c:v>67</c:v>
                </c:pt>
                <c:pt idx="1">
                  <c:v>72</c:v>
                </c:pt>
                <c:pt idx="2">
                  <c:v>74</c:v>
                </c:pt>
                <c:pt idx="3">
                  <c:v>62</c:v>
                </c:pt>
                <c:pt idx="4">
                  <c:v>56</c:v>
                </c:pt>
                <c:pt idx="5">
                  <c:v>66</c:v>
                </c:pt>
                <c:pt idx="6">
                  <c:v>65</c:v>
                </c:pt>
                <c:pt idx="7">
                  <c:v>59</c:v>
                </c:pt>
                <c:pt idx="8">
                  <c:v>61</c:v>
                </c:pt>
                <c:pt idx="9">
                  <c:v>69</c:v>
                </c:pt>
                <c:pt idx="10">
                  <c:v>74</c:v>
                </c:pt>
                <c:pt idx="11">
                  <c:v>69</c:v>
                </c:pt>
                <c:pt idx="12">
                  <c:v>66</c:v>
                </c:pt>
                <c:pt idx="13">
                  <c:v>68</c:v>
                </c:pt>
                <c:pt idx="14">
                  <c:v>58</c:v>
                </c:pt>
                <c:pt idx="15">
                  <c:v>64</c:v>
                </c:pt>
                <c:pt idx="16">
                  <c:v>66</c:v>
                </c:pt>
                <c:pt idx="17">
                  <c:v>57</c:v>
                </c:pt>
                <c:pt idx="18">
                  <c:v>68</c:v>
                </c:pt>
                <c:pt idx="19">
                  <c:v>62</c:v>
                </c:pt>
                <c:pt idx="20">
                  <c:v>59</c:v>
                </c:pt>
                <c:pt idx="21">
                  <c:v>73</c:v>
                </c:pt>
                <c:pt idx="22">
                  <c:v>61</c:v>
                </c:pt>
                <c:pt idx="23">
                  <c:v>61</c:v>
                </c:pt>
                <c:pt idx="24">
                  <c:v>57</c:v>
                </c:pt>
                <c:pt idx="25">
                  <c:v>58</c:v>
                </c:pt>
                <c:pt idx="26">
                  <c:v>57</c:v>
                </c:pt>
                <c:pt idx="27">
                  <c:v>67</c:v>
                </c:pt>
                <c:pt idx="28">
                  <c:v>81</c:v>
                </c:pt>
                <c:pt idx="29">
                  <c:v>79</c:v>
                </c:pt>
                <c:pt idx="30">
                  <c:v>76</c:v>
                </c:pt>
                <c:pt idx="31">
                  <c:v>78</c:v>
                </c:pt>
                <c:pt idx="32">
                  <c:v>74</c:v>
                </c:pt>
                <c:pt idx="33">
                  <c:v>67</c:v>
                </c:pt>
                <c:pt idx="34">
                  <c:v>84</c:v>
                </c:pt>
                <c:pt idx="35">
                  <c:v>85</c:v>
                </c:pt>
                <c:pt idx="36">
                  <c:v>79</c:v>
                </c:pt>
                <c:pt idx="37">
                  <c:v>82</c:v>
                </c:pt>
                <c:pt idx="38">
                  <c:v>87</c:v>
                </c:pt>
                <c:pt idx="39">
                  <c:v>90</c:v>
                </c:pt>
                <c:pt idx="40">
                  <c:v>87</c:v>
                </c:pt>
                <c:pt idx="41">
                  <c:v>93</c:v>
                </c:pt>
                <c:pt idx="42">
                  <c:v>92</c:v>
                </c:pt>
                <c:pt idx="43">
                  <c:v>82</c:v>
                </c:pt>
                <c:pt idx="44">
                  <c:v>80</c:v>
                </c:pt>
                <c:pt idx="45">
                  <c:v>79</c:v>
                </c:pt>
                <c:pt idx="46">
                  <c:v>77</c:v>
                </c:pt>
                <c:pt idx="47">
                  <c:v>72</c:v>
                </c:pt>
                <c:pt idx="48">
                  <c:v>65</c:v>
                </c:pt>
                <c:pt idx="49">
                  <c:v>73</c:v>
                </c:pt>
                <c:pt idx="50">
                  <c:v>76</c:v>
                </c:pt>
                <c:pt idx="51">
                  <c:v>77</c:v>
                </c:pt>
                <c:pt idx="52">
                  <c:v>76</c:v>
                </c:pt>
                <c:pt idx="53">
                  <c:v>76</c:v>
                </c:pt>
                <c:pt idx="54">
                  <c:v>76</c:v>
                </c:pt>
                <c:pt idx="55">
                  <c:v>75</c:v>
                </c:pt>
                <c:pt idx="56">
                  <c:v>78</c:v>
                </c:pt>
                <c:pt idx="57">
                  <c:v>73</c:v>
                </c:pt>
                <c:pt idx="58">
                  <c:v>80</c:v>
                </c:pt>
                <c:pt idx="59">
                  <c:v>77</c:v>
                </c:pt>
                <c:pt idx="60">
                  <c:v>83</c:v>
                </c:pt>
                <c:pt idx="61">
                  <c:v>84</c:v>
                </c:pt>
                <c:pt idx="62">
                  <c:v>85</c:v>
                </c:pt>
                <c:pt idx="63">
                  <c:v>81</c:v>
                </c:pt>
                <c:pt idx="64">
                  <c:v>84</c:v>
                </c:pt>
                <c:pt idx="65">
                  <c:v>83</c:v>
                </c:pt>
                <c:pt idx="66">
                  <c:v>83</c:v>
                </c:pt>
                <c:pt idx="67">
                  <c:v>88</c:v>
                </c:pt>
                <c:pt idx="68">
                  <c:v>92</c:v>
                </c:pt>
                <c:pt idx="69">
                  <c:v>92</c:v>
                </c:pt>
                <c:pt idx="70">
                  <c:v>89</c:v>
                </c:pt>
                <c:pt idx="71">
                  <c:v>82</c:v>
                </c:pt>
                <c:pt idx="72">
                  <c:v>73</c:v>
                </c:pt>
                <c:pt idx="73">
                  <c:v>81</c:v>
                </c:pt>
                <c:pt idx="74">
                  <c:v>91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84</c:v>
                </c:pt>
                <c:pt idx="79">
                  <c:v>87</c:v>
                </c:pt>
                <c:pt idx="80">
                  <c:v>85</c:v>
                </c:pt>
                <c:pt idx="81">
                  <c:v>74</c:v>
                </c:pt>
                <c:pt idx="82">
                  <c:v>81</c:v>
                </c:pt>
                <c:pt idx="83">
                  <c:v>82</c:v>
                </c:pt>
                <c:pt idx="84">
                  <c:v>86</c:v>
                </c:pt>
                <c:pt idx="85">
                  <c:v>85</c:v>
                </c:pt>
                <c:pt idx="86">
                  <c:v>82</c:v>
                </c:pt>
                <c:pt idx="87">
                  <c:v>86</c:v>
                </c:pt>
                <c:pt idx="88">
                  <c:v>88</c:v>
                </c:pt>
                <c:pt idx="89">
                  <c:v>86</c:v>
                </c:pt>
                <c:pt idx="90">
                  <c:v>83</c:v>
                </c:pt>
                <c:pt idx="91">
                  <c:v>81</c:v>
                </c:pt>
                <c:pt idx="92">
                  <c:v>81</c:v>
                </c:pt>
                <c:pt idx="93">
                  <c:v>81</c:v>
                </c:pt>
                <c:pt idx="94">
                  <c:v>82</c:v>
                </c:pt>
                <c:pt idx="95">
                  <c:v>86</c:v>
                </c:pt>
                <c:pt idx="96">
                  <c:v>85</c:v>
                </c:pt>
                <c:pt idx="97">
                  <c:v>87</c:v>
                </c:pt>
                <c:pt idx="98">
                  <c:v>89</c:v>
                </c:pt>
                <c:pt idx="99">
                  <c:v>90</c:v>
                </c:pt>
                <c:pt idx="100">
                  <c:v>90</c:v>
                </c:pt>
                <c:pt idx="101">
                  <c:v>92</c:v>
                </c:pt>
                <c:pt idx="102">
                  <c:v>86</c:v>
                </c:pt>
                <c:pt idx="103">
                  <c:v>86</c:v>
                </c:pt>
                <c:pt idx="104">
                  <c:v>82</c:v>
                </c:pt>
                <c:pt idx="105">
                  <c:v>80</c:v>
                </c:pt>
                <c:pt idx="106">
                  <c:v>79</c:v>
                </c:pt>
                <c:pt idx="107">
                  <c:v>77</c:v>
                </c:pt>
                <c:pt idx="108">
                  <c:v>79</c:v>
                </c:pt>
                <c:pt idx="109">
                  <c:v>76</c:v>
                </c:pt>
                <c:pt idx="110">
                  <c:v>78</c:v>
                </c:pt>
                <c:pt idx="111">
                  <c:v>78</c:v>
                </c:pt>
                <c:pt idx="112">
                  <c:v>77</c:v>
                </c:pt>
                <c:pt idx="113">
                  <c:v>72</c:v>
                </c:pt>
                <c:pt idx="114">
                  <c:v>75</c:v>
                </c:pt>
                <c:pt idx="115">
                  <c:v>79</c:v>
                </c:pt>
                <c:pt idx="116">
                  <c:v>81</c:v>
                </c:pt>
                <c:pt idx="117">
                  <c:v>86</c:v>
                </c:pt>
                <c:pt idx="118">
                  <c:v>88</c:v>
                </c:pt>
                <c:pt idx="119">
                  <c:v>97</c:v>
                </c:pt>
                <c:pt idx="120">
                  <c:v>94</c:v>
                </c:pt>
                <c:pt idx="121">
                  <c:v>96</c:v>
                </c:pt>
                <c:pt idx="122">
                  <c:v>94</c:v>
                </c:pt>
                <c:pt idx="123">
                  <c:v>91</c:v>
                </c:pt>
                <c:pt idx="124">
                  <c:v>92</c:v>
                </c:pt>
                <c:pt idx="125">
                  <c:v>93</c:v>
                </c:pt>
                <c:pt idx="126">
                  <c:v>93</c:v>
                </c:pt>
                <c:pt idx="127">
                  <c:v>87</c:v>
                </c:pt>
                <c:pt idx="128">
                  <c:v>84</c:v>
                </c:pt>
                <c:pt idx="129">
                  <c:v>80</c:v>
                </c:pt>
                <c:pt idx="130">
                  <c:v>78</c:v>
                </c:pt>
                <c:pt idx="131">
                  <c:v>75</c:v>
                </c:pt>
                <c:pt idx="132">
                  <c:v>73</c:v>
                </c:pt>
                <c:pt idx="133">
                  <c:v>81</c:v>
                </c:pt>
                <c:pt idx="134">
                  <c:v>76</c:v>
                </c:pt>
                <c:pt idx="135">
                  <c:v>77</c:v>
                </c:pt>
                <c:pt idx="136">
                  <c:v>71</c:v>
                </c:pt>
                <c:pt idx="137">
                  <c:v>71</c:v>
                </c:pt>
                <c:pt idx="138">
                  <c:v>78</c:v>
                </c:pt>
                <c:pt idx="139">
                  <c:v>67</c:v>
                </c:pt>
                <c:pt idx="140">
                  <c:v>76</c:v>
                </c:pt>
                <c:pt idx="141">
                  <c:v>68</c:v>
                </c:pt>
                <c:pt idx="142">
                  <c:v>82</c:v>
                </c:pt>
                <c:pt idx="143">
                  <c:v>64</c:v>
                </c:pt>
                <c:pt idx="144">
                  <c:v>71</c:v>
                </c:pt>
                <c:pt idx="145">
                  <c:v>81</c:v>
                </c:pt>
                <c:pt idx="146">
                  <c:v>69</c:v>
                </c:pt>
                <c:pt idx="147">
                  <c:v>63</c:v>
                </c:pt>
                <c:pt idx="148">
                  <c:v>70</c:v>
                </c:pt>
                <c:pt idx="149">
                  <c:v>77</c:v>
                </c:pt>
                <c:pt idx="150">
                  <c:v>75</c:v>
                </c:pt>
                <c:pt idx="151">
                  <c:v>76</c:v>
                </c:pt>
                <c:pt idx="152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C5-4B40-9FD1-C8AC137E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954480"/>
        <c:axId val="508959728"/>
      </c:scatterChart>
      <c:valAx>
        <c:axId val="50895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Ozone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08959728"/>
        <c:crosses val="autoZero"/>
        <c:crossBetween val="midCat"/>
      </c:valAx>
      <c:valAx>
        <c:axId val="50895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0895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Scatterplot Ozone - Wind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'Question 3'!$D$1</c:f>
              <c:strCache>
                <c:ptCount val="1"/>
                <c:pt idx="0">
                  <c:v>Wind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'Question 3'!$A$2:$A$154</c:f>
              <c:numCache>
                <c:formatCode>General</c:formatCode>
                <c:ptCount val="153"/>
                <c:pt idx="0">
                  <c:v>41</c:v>
                </c:pt>
                <c:pt idx="1">
                  <c:v>36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8</c:v>
                </c:pt>
                <c:pt idx="9">
                  <c:v>24</c:v>
                </c:pt>
                <c:pt idx="10">
                  <c:v>7</c:v>
                </c:pt>
                <c:pt idx="11">
                  <c:v>16</c:v>
                </c:pt>
                <c:pt idx="12">
                  <c:v>11</c:v>
                </c:pt>
                <c:pt idx="13">
                  <c:v>14</c:v>
                </c:pt>
                <c:pt idx="14">
                  <c:v>18</c:v>
                </c:pt>
                <c:pt idx="15">
                  <c:v>14</c:v>
                </c:pt>
                <c:pt idx="16">
                  <c:v>34</c:v>
                </c:pt>
                <c:pt idx="17">
                  <c:v>6</c:v>
                </c:pt>
                <c:pt idx="18">
                  <c:v>30</c:v>
                </c:pt>
                <c:pt idx="19">
                  <c:v>11</c:v>
                </c:pt>
                <c:pt idx="20">
                  <c:v>1</c:v>
                </c:pt>
                <c:pt idx="21">
                  <c:v>11</c:v>
                </c:pt>
                <c:pt idx="22">
                  <c:v>4</c:v>
                </c:pt>
                <c:pt idx="23">
                  <c:v>32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23</c:v>
                </c:pt>
                <c:pt idx="28">
                  <c:v>45</c:v>
                </c:pt>
                <c:pt idx="29">
                  <c:v>115</c:v>
                </c:pt>
                <c:pt idx="30">
                  <c:v>37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71</c:v>
                </c:pt>
                <c:pt idx="40">
                  <c:v>39</c:v>
                </c:pt>
                <c:pt idx="41">
                  <c:v>29</c:v>
                </c:pt>
                <c:pt idx="42">
                  <c:v>29</c:v>
                </c:pt>
                <c:pt idx="43">
                  <c:v>23</c:v>
                </c:pt>
                <c:pt idx="44">
                  <c:v>29</c:v>
                </c:pt>
                <c:pt idx="45">
                  <c:v>29</c:v>
                </c:pt>
                <c:pt idx="46">
                  <c:v>21</c:v>
                </c:pt>
                <c:pt idx="47">
                  <c:v>37</c:v>
                </c:pt>
                <c:pt idx="48">
                  <c:v>20</c:v>
                </c:pt>
                <c:pt idx="49">
                  <c:v>12</c:v>
                </c:pt>
                <c:pt idx="50">
                  <c:v>13</c:v>
                </c:pt>
                <c:pt idx="51">
                  <c:v>29</c:v>
                </c:pt>
                <c:pt idx="52">
                  <c:v>29</c:v>
                </c:pt>
                <c:pt idx="53">
                  <c:v>29</c:v>
                </c:pt>
                <c:pt idx="54">
                  <c:v>29</c:v>
                </c:pt>
                <c:pt idx="55">
                  <c:v>29</c:v>
                </c:pt>
                <c:pt idx="56">
                  <c:v>29</c:v>
                </c:pt>
                <c:pt idx="57">
                  <c:v>29</c:v>
                </c:pt>
                <c:pt idx="58">
                  <c:v>29</c:v>
                </c:pt>
                <c:pt idx="59">
                  <c:v>29</c:v>
                </c:pt>
                <c:pt idx="60">
                  <c:v>29</c:v>
                </c:pt>
                <c:pt idx="61">
                  <c:v>135</c:v>
                </c:pt>
                <c:pt idx="62">
                  <c:v>49</c:v>
                </c:pt>
                <c:pt idx="63">
                  <c:v>32</c:v>
                </c:pt>
                <c:pt idx="64">
                  <c:v>59</c:v>
                </c:pt>
                <c:pt idx="65">
                  <c:v>64</c:v>
                </c:pt>
                <c:pt idx="66">
                  <c:v>40</c:v>
                </c:pt>
                <c:pt idx="67">
                  <c:v>77</c:v>
                </c:pt>
                <c:pt idx="68">
                  <c:v>97</c:v>
                </c:pt>
                <c:pt idx="69">
                  <c:v>97</c:v>
                </c:pt>
                <c:pt idx="70">
                  <c:v>85</c:v>
                </c:pt>
                <c:pt idx="71">
                  <c:v>59</c:v>
                </c:pt>
                <c:pt idx="72">
                  <c:v>10</c:v>
                </c:pt>
                <c:pt idx="73">
                  <c:v>27</c:v>
                </c:pt>
                <c:pt idx="74">
                  <c:v>59</c:v>
                </c:pt>
                <c:pt idx="75">
                  <c:v>7</c:v>
                </c:pt>
                <c:pt idx="76">
                  <c:v>48</c:v>
                </c:pt>
                <c:pt idx="77">
                  <c:v>35</c:v>
                </c:pt>
                <c:pt idx="78">
                  <c:v>61</c:v>
                </c:pt>
                <c:pt idx="79">
                  <c:v>79</c:v>
                </c:pt>
                <c:pt idx="80">
                  <c:v>63</c:v>
                </c:pt>
                <c:pt idx="81">
                  <c:v>16</c:v>
                </c:pt>
                <c:pt idx="82">
                  <c:v>59</c:v>
                </c:pt>
                <c:pt idx="83">
                  <c:v>59</c:v>
                </c:pt>
                <c:pt idx="84">
                  <c:v>80</c:v>
                </c:pt>
                <c:pt idx="85">
                  <c:v>108</c:v>
                </c:pt>
                <c:pt idx="86">
                  <c:v>20</c:v>
                </c:pt>
                <c:pt idx="87">
                  <c:v>52</c:v>
                </c:pt>
                <c:pt idx="88">
                  <c:v>82</c:v>
                </c:pt>
                <c:pt idx="89">
                  <c:v>50</c:v>
                </c:pt>
                <c:pt idx="90">
                  <c:v>64</c:v>
                </c:pt>
                <c:pt idx="91">
                  <c:v>59</c:v>
                </c:pt>
                <c:pt idx="92">
                  <c:v>39</c:v>
                </c:pt>
                <c:pt idx="93">
                  <c:v>9</c:v>
                </c:pt>
                <c:pt idx="94">
                  <c:v>16</c:v>
                </c:pt>
                <c:pt idx="95">
                  <c:v>78</c:v>
                </c:pt>
                <c:pt idx="96">
                  <c:v>35</c:v>
                </c:pt>
                <c:pt idx="97">
                  <c:v>66</c:v>
                </c:pt>
                <c:pt idx="98">
                  <c:v>122</c:v>
                </c:pt>
                <c:pt idx="99">
                  <c:v>89</c:v>
                </c:pt>
                <c:pt idx="100">
                  <c:v>110</c:v>
                </c:pt>
                <c:pt idx="101">
                  <c:v>60</c:v>
                </c:pt>
                <c:pt idx="102">
                  <c:v>60</c:v>
                </c:pt>
                <c:pt idx="103">
                  <c:v>44</c:v>
                </c:pt>
                <c:pt idx="104">
                  <c:v>28</c:v>
                </c:pt>
                <c:pt idx="105">
                  <c:v>65</c:v>
                </c:pt>
                <c:pt idx="106">
                  <c:v>60</c:v>
                </c:pt>
                <c:pt idx="107">
                  <c:v>22</c:v>
                </c:pt>
                <c:pt idx="108">
                  <c:v>59</c:v>
                </c:pt>
                <c:pt idx="109">
                  <c:v>23</c:v>
                </c:pt>
                <c:pt idx="110">
                  <c:v>31</c:v>
                </c:pt>
                <c:pt idx="111">
                  <c:v>44</c:v>
                </c:pt>
                <c:pt idx="112">
                  <c:v>21</c:v>
                </c:pt>
                <c:pt idx="113">
                  <c:v>9</c:v>
                </c:pt>
                <c:pt idx="114">
                  <c:v>60</c:v>
                </c:pt>
                <c:pt idx="115">
                  <c:v>45</c:v>
                </c:pt>
                <c:pt idx="116">
                  <c:v>168</c:v>
                </c:pt>
                <c:pt idx="117">
                  <c:v>73</c:v>
                </c:pt>
                <c:pt idx="118">
                  <c:v>60</c:v>
                </c:pt>
                <c:pt idx="119">
                  <c:v>76</c:v>
                </c:pt>
                <c:pt idx="120">
                  <c:v>118</c:v>
                </c:pt>
                <c:pt idx="121">
                  <c:v>84</c:v>
                </c:pt>
                <c:pt idx="122">
                  <c:v>85</c:v>
                </c:pt>
                <c:pt idx="123">
                  <c:v>96</c:v>
                </c:pt>
                <c:pt idx="124">
                  <c:v>78</c:v>
                </c:pt>
                <c:pt idx="125">
                  <c:v>73</c:v>
                </c:pt>
                <c:pt idx="126">
                  <c:v>91</c:v>
                </c:pt>
                <c:pt idx="127">
                  <c:v>47</c:v>
                </c:pt>
                <c:pt idx="128">
                  <c:v>32</c:v>
                </c:pt>
                <c:pt idx="129">
                  <c:v>20</c:v>
                </c:pt>
                <c:pt idx="130">
                  <c:v>23</c:v>
                </c:pt>
                <c:pt idx="131">
                  <c:v>21</c:v>
                </c:pt>
                <c:pt idx="132">
                  <c:v>24</c:v>
                </c:pt>
                <c:pt idx="133">
                  <c:v>44</c:v>
                </c:pt>
                <c:pt idx="134">
                  <c:v>21</c:v>
                </c:pt>
                <c:pt idx="135">
                  <c:v>28</c:v>
                </c:pt>
                <c:pt idx="136">
                  <c:v>9</c:v>
                </c:pt>
                <c:pt idx="137">
                  <c:v>13</c:v>
                </c:pt>
                <c:pt idx="138">
                  <c:v>46</c:v>
                </c:pt>
                <c:pt idx="139">
                  <c:v>18</c:v>
                </c:pt>
                <c:pt idx="140">
                  <c:v>13</c:v>
                </c:pt>
                <c:pt idx="141">
                  <c:v>24</c:v>
                </c:pt>
                <c:pt idx="142">
                  <c:v>16</c:v>
                </c:pt>
                <c:pt idx="143">
                  <c:v>13</c:v>
                </c:pt>
                <c:pt idx="144">
                  <c:v>23</c:v>
                </c:pt>
                <c:pt idx="145">
                  <c:v>36</c:v>
                </c:pt>
                <c:pt idx="146">
                  <c:v>7</c:v>
                </c:pt>
                <c:pt idx="147">
                  <c:v>14</c:v>
                </c:pt>
                <c:pt idx="148">
                  <c:v>30</c:v>
                </c:pt>
                <c:pt idx="149">
                  <c:v>31</c:v>
                </c:pt>
                <c:pt idx="150">
                  <c:v>14</c:v>
                </c:pt>
                <c:pt idx="151">
                  <c:v>18</c:v>
                </c:pt>
                <c:pt idx="152">
                  <c:v>20</c:v>
                </c:pt>
              </c:numCache>
            </c:numRef>
          </c:xVal>
          <c:yVal>
            <c:numRef>
              <c:f>'Question 3'!$D$2:$D$154</c:f>
              <c:numCache>
                <c:formatCode>General</c:formatCode>
                <c:ptCount val="153"/>
                <c:pt idx="0">
                  <c:v>7.4</c:v>
                </c:pt>
                <c:pt idx="1">
                  <c:v>8</c:v>
                </c:pt>
                <c:pt idx="2">
                  <c:v>12.6</c:v>
                </c:pt>
                <c:pt idx="3">
                  <c:v>11.5</c:v>
                </c:pt>
                <c:pt idx="4">
                  <c:v>14.3</c:v>
                </c:pt>
                <c:pt idx="5">
                  <c:v>14.9</c:v>
                </c:pt>
                <c:pt idx="6">
                  <c:v>8.6</c:v>
                </c:pt>
                <c:pt idx="7">
                  <c:v>13.8</c:v>
                </c:pt>
                <c:pt idx="8">
                  <c:v>20.100000000000001</c:v>
                </c:pt>
                <c:pt idx="9">
                  <c:v>8.6</c:v>
                </c:pt>
                <c:pt idx="10">
                  <c:v>6.9</c:v>
                </c:pt>
                <c:pt idx="11">
                  <c:v>9.6999999999999993</c:v>
                </c:pt>
                <c:pt idx="12">
                  <c:v>9.1999999999999993</c:v>
                </c:pt>
                <c:pt idx="13">
                  <c:v>10.9</c:v>
                </c:pt>
                <c:pt idx="14">
                  <c:v>13.2</c:v>
                </c:pt>
                <c:pt idx="15">
                  <c:v>11.5</c:v>
                </c:pt>
                <c:pt idx="16">
                  <c:v>12</c:v>
                </c:pt>
                <c:pt idx="17">
                  <c:v>18.399999999999999</c:v>
                </c:pt>
                <c:pt idx="18">
                  <c:v>11.5</c:v>
                </c:pt>
                <c:pt idx="19">
                  <c:v>9.6999999999999993</c:v>
                </c:pt>
                <c:pt idx="20">
                  <c:v>9.6999999999999993</c:v>
                </c:pt>
                <c:pt idx="21">
                  <c:v>16.600000000000001</c:v>
                </c:pt>
                <c:pt idx="22">
                  <c:v>9.6999999999999993</c:v>
                </c:pt>
                <c:pt idx="23">
                  <c:v>12</c:v>
                </c:pt>
                <c:pt idx="24">
                  <c:v>16.600000000000001</c:v>
                </c:pt>
                <c:pt idx="25">
                  <c:v>14.9</c:v>
                </c:pt>
                <c:pt idx="26">
                  <c:v>8</c:v>
                </c:pt>
                <c:pt idx="27">
                  <c:v>12</c:v>
                </c:pt>
                <c:pt idx="28">
                  <c:v>14.9</c:v>
                </c:pt>
                <c:pt idx="29">
                  <c:v>5.7</c:v>
                </c:pt>
                <c:pt idx="30">
                  <c:v>7.4</c:v>
                </c:pt>
                <c:pt idx="31">
                  <c:v>8.6</c:v>
                </c:pt>
                <c:pt idx="32">
                  <c:v>9.6999999999999993</c:v>
                </c:pt>
                <c:pt idx="33">
                  <c:v>16.100000000000001</c:v>
                </c:pt>
                <c:pt idx="34">
                  <c:v>9.1999999999999993</c:v>
                </c:pt>
                <c:pt idx="35">
                  <c:v>8.6</c:v>
                </c:pt>
                <c:pt idx="36">
                  <c:v>14.3</c:v>
                </c:pt>
                <c:pt idx="37">
                  <c:v>9.6999999999999993</c:v>
                </c:pt>
                <c:pt idx="38">
                  <c:v>6.9</c:v>
                </c:pt>
                <c:pt idx="39">
                  <c:v>13.8</c:v>
                </c:pt>
                <c:pt idx="40">
                  <c:v>11.5</c:v>
                </c:pt>
                <c:pt idx="41">
                  <c:v>10.9</c:v>
                </c:pt>
                <c:pt idx="42">
                  <c:v>9.1999999999999993</c:v>
                </c:pt>
                <c:pt idx="43">
                  <c:v>8</c:v>
                </c:pt>
                <c:pt idx="44">
                  <c:v>13.8</c:v>
                </c:pt>
                <c:pt idx="45">
                  <c:v>11.5</c:v>
                </c:pt>
                <c:pt idx="46">
                  <c:v>14.9</c:v>
                </c:pt>
                <c:pt idx="47">
                  <c:v>20.7</c:v>
                </c:pt>
                <c:pt idx="48">
                  <c:v>9.1999999999999993</c:v>
                </c:pt>
                <c:pt idx="49">
                  <c:v>11.5</c:v>
                </c:pt>
                <c:pt idx="50">
                  <c:v>10.3</c:v>
                </c:pt>
                <c:pt idx="51">
                  <c:v>6.3</c:v>
                </c:pt>
                <c:pt idx="52">
                  <c:v>1.7</c:v>
                </c:pt>
                <c:pt idx="53">
                  <c:v>4.5999999999999996</c:v>
                </c:pt>
                <c:pt idx="54">
                  <c:v>6.3</c:v>
                </c:pt>
                <c:pt idx="55">
                  <c:v>8</c:v>
                </c:pt>
                <c:pt idx="56">
                  <c:v>8</c:v>
                </c:pt>
                <c:pt idx="57">
                  <c:v>10.3</c:v>
                </c:pt>
                <c:pt idx="58">
                  <c:v>11.5</c:v>
                </c:pt>
                <c:pt idx="59">
                  <c:v>14.9</c:v>
                </c:pt>
                <c:pt idx="60">
                  <c:v>8</c:v>
                </c:pt>
                <c:pt idx="61">
                  <c:v>4.0999999999999996</c:v>
                </c:pt>
                <c:pt idx="62">
                  <c:v>9.1999999999999993</c:v>
                </c:pt>
                <c:pt idx="63">
                  <c:v>9.1999999999999993</c:v>
                </c:pt>
                <c:pt idx="64">
                  <c:v>10.9</c:v>
                </c:pt>
                <c:pt idx="65">
                  <c:v>4.5999999999999996</c:v>
                </c:pt>
                <c:pt idx="66">
                  <c:v>10.9</c:v>
                </c:pt>
                <c:pt idx="67">
                  <c:v>5.0999999999999996</c:v>
                </c:pt>
                <c:pt idx="68">
                  <c:v>6.3</c:v>
                </c:pt>
                <c:pt idx="69">
                  <c:v>5.7</c:v>
                </c:pt>
                <c:pt idx="70">
                  <c:v>7.4</c:v>
                </c:pt>
                <c:pt idx="71">
                  <c:v>8.6</c:v>
                </c:pt>
                <c:pt idx="72">
                  <c:v>14.3</c:v>
                </c:pt>
                <c:pt idx="73">
                  <c:v>14.9</c:v>
                </c:pt>
                <c:pt idx="74">
                  <c:v>14.9</c:v>
                </c:pt>
                <c:pt idx="75">
                  <c:v>14.3</c:v>
                </c:pt>
                <c:pt idx="76">
                  <c:v>6.9</c:v>
                </c:pt>
                <c:pt idx="77">
                  <c:v>10.3</c:v>
                </c:pt>
                <c:pt idx="78">
                  <c:v>6.3</c:v>
                </c:pt>
                <c:pt idx="79">
                  <c:v>5.0999999999999996</c:v>
                </c:pt>
                <c:pt idx="80">
                  <c:v>11.5</c:v>
                </c:pt>
                <c:pt idx="81">
                  <c:v>6.9</c:v>
                </c:pt>
                <c:pt idx="82">
                  <c:v>9.6999999999999993</c:v>
                </c:pt>
                <c:pt idx="83">
                  <c:v>11.5</c:v>
                </c:pt>
                <c:pt idx="84">
                  <c:v>8.6</c:v>
                </c:pt>
                <c:pt idx="85">
                  <c:v>8</c:v>
                </c:pt>
                <c:pt idx="86">
                  <c:v>8.6</c:v>
                </c:pt>
                <c:pt idx="87">
                  <c:v>12</c:v>
                </c:pt>
                <c:pt idx="88">
                  <c:v>7.4</c:v>
                </c:pt>
                <c:pt idx="89">
                  <c:v>7.4</c:v>
                </c:pt>
                <c:pt idx="90">
                  <c:v>7.4</c:v>
                </c:pt>
                <c:pt idx="91">
                  <c:v>9.1999999999999993</c:v>
                </c:pt>
                <c:pt idx="92">
                  <c:v>6.9</c:v>
                </c:pt>
                <c:pt idx="93">
                  <c:v>13.8</c:v>
                </c:pt>
                <c:pt idx="94">
                  <c:v>7.4</c:v>
                </c:pt>
                <c:pt idx="95">
                  <c:v>6.9</c:v>
                </c:pt>
                <c:pt idx="96">
                  <c:v>7.4</c:v>
                </c:pt>
                <c:pt idx="97">
                  <c:v>4.5999999999999996</c:v>
                </c:pt>
                <c:pt idx="98">
                  <c:v>4</c:v>
                </c:pt>
                <c:pt idx="99">
                  <c:v>10.3</c:v>
                </c:pt>
                <c:pt idx="100">
                  <c:v>8</c:v>
                </c:pt>
                <c:pt idx="101">
                  <c:v>8.6</c:v>
                </c:pt>
                <c:pt idx="102">
                  <c:v>11.5</c:v>
                </c:pt>
                <c:pt idx="103">
                  <c:v>11.5</c:v>
                </c:pt>
                <c:pt idx="104">
                  <c:v>11.5</c:v>
                </c:pt>
                <c:pt idx="105">
                  <c:v>9.6999999999999993</c:v>
                </c:pt>
                <c:pt idx="106">
                  <c:v>11.5</c:v>
                </c:pt>
                <c:pt idx="107">
                  <c:v>10.3</c:v>
                </c:pt>
                <c:pt idx="108">
                  <c:v>6.3</c:v>
                </c:pt>
                <c:pt idx="109">
                  <c:v>7.4</c:v>
                </c:pt>
                <c:pt idx="110">
                  <c:v>10.9</c:v>
                </c:pt>
                <c:pt idx="111">
                  <c:v>10.3</c:v>
                </c:pt>
                <c:pt idx="112">
                  <c:v>15.5</c:v>
                </c:pt>
                <c:pt idx="113">
                  <c:v>14.3</c:v>
                </c:pt>
                <c:pt idx="114">
                  <c:v>12.6</c:v>
                </c:pt>
                <c:pt idx="115">
                  <c:v>9.6999999999999993</c:v>
                </c:pt>
                <c:pt idx="116">
                  <c:v>3.4</c:v>
                </c:pt>
                <c:pt idx="117">
                  <c:v>8</c:v>
                </c:pt>
                <c:pt idx="118">
                  <c:v>5.7</c:v>
                </c:pt>
                <c:pt idx="119">
                  <c:v>9.6999999999999993</c:v>
                </c:pt>
                <c:pt idx="120">
                  <c:v>2.2999999999999998</c:v>
                </c:pt>
                <c:pt idx="121">
                  <c:v>6.3</c:v>
                </c:pt>
                <c:pt idx="122">
                  <c:v>6.3</c:v>
                </c:pt>
                <c:pt idx="123">
                  <c:v>6.9</c:v>
                </c:pt>
                <c:pt idx="124">
                  <c:v>5.0999999999999996</c:v>
                </c:pt>
                <c:pt idx="125">
                  <c:v>2.8</c:v>
                </c:pt>
                <c:pt idx="126">
                  <c:v>4.5999999999999996</c:v>
                </c:pt>
                <c:pt idx="127">
                  <c:v>7.4</c:v>
                </c:pt>
                <c:pt idx="128">
                  <c:v>15.5</c:v>
                </c:pt>
                <c:pt idx="129">
                  <c:v>10.9</c:v>
                </c:pt>
                <c:pt idx="130">
                  <c:v>10.3</c:v>
                </c:pt>
                <c:pt idx="131">
                  <c:v>10.9</c:v>
                </c:pt>
                <c:pt idx="132">
                  <c:v>9.6999999999999993</c:v>
                </c:pt>
                <c:pt idx="133">
                  <c:v>14.9</c:v>
                </c:pt>
                <c:pt idx="134">
                  <c:v>15.5</c:v>
                </c:pt>
                <c:pt idx="135">
                  <c:v>6.3</c:v>
                </c:pt>
                <c:pt idx="136">
                  <c:v>10.9</c:v>
                </c:pt>
                <c:pt idx="137">
                  <c:v>11.5</c:v>
                </c:pt>
                <c:pt idx="138">
                  <c:v>6.9</c:v>
                </c:pt>
                <c:pt idx="139">
                  <c:v>13.8</c:v>
                </c:pt>
                <c:pt idx="140">
                  <c:v>10.3</c:v>
                </c:pt>
                <c:pt idx="141">
                  <c:v>10.3</c:v>
                </c:pt>
                <c:pt idx="142">
                  <c:v>8</c:v>
                </c:pt>
                <c:pt idx="143">
                  <c:v>12.6</c:v>
                </c:pt>
                <c:pt idx="144">
                  <c:v>9.1999999999999993</c:v>
                </c:pt>
                <c:pt idx="145">
                  <c:v>10.3</c:v>
                </c:pt>
                <c:pt idx="146">
                  <c:v>10.3</c:v>
                </c:pt>
                <c:pt idx="147">
                  <c:v>16.600000000000001</c:v>
                </c:pt>
                <c:pt idx="148">
                  <c:v>6.9</c:v>
                </c:pt>
                <c:pt idx="149">
                  <c:v>13.2</c:v>
                </c:pt>
                <c:pt idx="150">
                  <c:v>14.3</c:v>
                </c:pt>
                <c:pt idx="151">
                  <c:v>8</c:v>
                </c:pt>
                <c:pt idx="152">
                  <c:v>11.5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34-488E-85B6-02CABA074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242304"/>
        <c:axId val="565255424"/>
      </c:scatterChart>
      <c:valAx>
        <c:axId val="56524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Ozone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65255424"/>
        <c:crosses val="autoZero"/>
        <c:crossBetween val="midCat"/>
      </c:valAx>
      <c:valAx>
        <c:axId val="56525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65242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Clustered Bar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3'!$I$98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'Question 3'!$H$99:$H$103</c:f>
              <c:strCache>
                <c:ptCount val="5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</c:strCache>
            </c:strRef>
          </c:cat>
          <c:val>
            <c:numRef>
              <c:f>'Question 3'!$I$99:$I$103</c:f>
              <c:numCache>
                <c:formatCode>General</c:formatCode>
                <c:ptCount val="5"/>
                <c:pt idx="0">
                  <c:v>30</c:v>
                </c:pt>
                <c:pt idx="1">
                  <c:v>29</c:v>
                </c:pt>
                <c:pt idx="2">
                  <c:v>11</c:v>
                </c:pt>
                <c:pt idx="3">
                  <c:v>14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5-44A7-98FF-5C07F591B581}"/>
            </c:ext>
          </c:extLst>
        </c:ser>
        <c:ser>
          <c:idx val="1"/>
          <c:order val="1"/>
          <c:tx>
            <c:strRef>
              <c:f>'Question 3'!$J$98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'Question 3'!$H$99:$H$103</c:f>
              <c:strCache>
                <c:ptCount val="5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</c:strCache>
            </c:strRef>
          </c:cat>
          <c:val>
            <c:numRef>
              <c:f>'Question 3'!$J$99:$J$103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5-44A7-98FF-5C07F591B581}"/>
            </c:ext>
          </c:extLst>
        </c:ser>
        <c:ser>
          <c:idx val="2"/>
          <c:order val="2"/>
          <c:tx>
            <c:strRef>
              <c:f>'Question 3'!$K$98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'Question 3'!$H$99:$H$103</c:f>
              <c:strCache>
                <c:ptCount val="5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August</c:v>
                </c:pt>
                <c:pt idx="4">
                  <c:v>September</c:v>
                </c:pt>
              </c:strCache>
            </c:strRef>
          </c:cat>
          <c:val>
            <c:numRef>
              <c:f>'Question 3'!$K$99:$K$103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11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5-44A7-98FF-5C07F591B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393776"/>
        <c:axId val="565395088"/>
      </c:barChart>
      <c:catAx>
        <c:axId val="56539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65395088"/>
        <c:crosses val="autoZero"/>
        <c:auto val="1"/>
        <c:lblAlgn val="ctr"/>
        <c:lblOffset val="100"/>
        <c:noMultiLvlLbl val="0"/>
      </c:catAx>
      <c:valAx>
        <c:axId val="56539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6539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Boxplot of Ozone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Boxplot of Ozone</a:t>
          </a:r>
        </a:p>
      </cx:txPr>
    </cx:title>
    <cx:plotArea>
      <cx:plotAreaRegion>
        <cx:series layoutId="boxWhisker" uniqueId="{85CD4EFA-87AB-4F40-B656-AC71B8C9B2B6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  <cx:data id="1">
      <cx:numDim type="val">
        <cx:f>_xlchart.v1.4</cx:f>
      </cx:numDim>
    </cx:data>
    <cx:data id="2">
      <cx:numDim type="val">
        <cx:f>_xlchart.v1.6</cx:f>
      </cx:numDim>
    </cx:data>
    <cx:data id="3">
      <cx:numDim type="val">
        <cx:f>_xlchart.v1.8</cx:f>
      </cx:numDim>
    </cx:data>
    <cx:data id="4">
      <cx:numDim type="val">
        <cx:f>_xlchart.v1.10</cx:f>
      </cx:numDim>
    </cx:data>
  </cx:chartData>
  <cx:chart>
    <cx:plotArea>
      <cx:plotAreaRegion>
        <cx:series layoutId="boxWhisker" uniqueId="{2A6DDD1B-9D45-4D84-BD97-AD8E9A31294E}">
          <cx:tx>
            <cx:txData>
              <cx:f>_xlchart.v1.1</cx:f>
              <cx:v>May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B9CF1AB1-1704-4901-AE7E-B207B1CF6DF0}">
          <cx:tx>
            <cx:txData>
              <cx:f>_xlchart.v1.3</cx:f>
              <cx:v>June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69B7C00A-5F33-4D5D-9ABF-8563344D141D}">
          <cx:tx>
            <cx:txData>
              <cx:f>_xlchart.v1.5</cx:f>
              <cx:v>July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457E3FAD-273A-4CD2-B427-7CDD1643BEC8}">
          <cx:tx>
            <cx:txData>
              <cx:f>_xlchart.v1.7</cx:f>
              <cx:v>August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  <cx:series layoutId="boxWhisker" uniqueId="{5828DA9C-974D-411D-B1BA-70C190A54160}">
          <cx:tx>
            <cx:txData>
              <cx:f>_xlchart.v1.9</cx:f>
              <cx:v>September</cx:v>
            </cx:txData>
          </cx:tx>
          <cx:dataId val="4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7" Type="http://schemas.openxmlformats.org/officeDocument/2006/relationships/chart" Target="../charts/chart5.xml"/><Relationship Id="rId2" Type="http://schemas.microsoft.com/office/2014/relationships/chartEx" Target="../charts/chartEx1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235324</xdr:colOff>
      <xdr:row>3</xdr:row>
      <xdr:rowOff>236444</xdr:rowOff>
    </xdr:from>
    <xdr:to>
      <xdr:col>24</xdr:col>
      <xdr:colOff>532280</xdr:colOff>
      <xdr:row>17</xdr:row>
      <xdr:rowOff>10085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73319-4C58-4D43-BFC8-7D6E2A32DA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587375</xdr:colOff>
      <xdr:row>18</xdr:row>
      <xdr:rowOff>0</xdr:rowOff>
    </xdr:from>
    <xdr:to>
      <xdr:col>24</xdr:col>
      <xdr:colOff>282575</xdr:colOff>
      <xdr:row>32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AAFD478D-99B1-4E3B-B50C-65E5D47C40C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598400" y="3724275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l-GR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0</xdr:colOff>
      <xdr:row>33</xdr:row>
      <xdr:rowOff>184150</xdr:rowOff>
    </xdr:from>
    <xdr:to>
      <xdr:col>15</xdr:col>
      <xdr:colOff>228600</xdr:colOff>
      <xdr:row>48</xdr:row>
      <xdr:rowOff>69850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8B8C654-7181-4CE5-9D57-B1DEAF63EC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21500" y="68008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l-GR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330200</xdr:colOff>
      <xdr:row>45</xdr:row>
      <xdr:rowOff>158750</xdr:rowOff>
    </xdr:from>
    <xdr:to>
      <xdr:col>15</xdr:col>
      <xdr:colOff>241300</xdr:colOff>
      <xdr:row>45</xdr:row>
      <xdr:rowOff>165100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96DED27-87D9-486B-B007-DC0FDF32C515}"/>
            </a:ext>
          </a:extLst>
        </xdr:cNvPr>
        <xdr:cNvCxnSpPr/>
      </xdr:nvCxnSpPr>
      <xdr:spPr>
        <a:xfrm flipV="1">
          <a:off x="3987800" y="9061450"/>
          <a:ext cx="4254500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</xdr:colOff>
      <xdr:row>51</xdr:row>
      <xdr:rowOff>6350</xdr:rowOff>
    </xdr:from>
    <xdr:to>
      <xdr:col>15</xdr:col>
      <xdr:colOff>234950</xdr:colOff>
      <xdr:row>65</xdr:row>
      <xdr:rowOff>82550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6CD118-5F1F-4D98-8C68-3179A9B646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12700</xdr:colOff>
      <xdr:row>66</xdr:row>
      <xdr:rowOff>82550</xdr:rowOff>
    </xdr:from>
    <xdr:to>
      <xdr:col>15</xdr:col>
      <xdr:colOff>241300</xdr:colOff>
      <xdr:row>80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0763DE3-DBE2-4F23-88C2-3B4BDD557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31750</xdr:colOff>
      <xdr:row>82</xdr:row>
      <xdr:rowOff>0</xdr:rowOff>
    </xdr:from>
    <xdr:to>
      <xdr:col>15</xdr:col>
      <xdr:colOff>260350</xdr:colOff>
      <xdr:row>96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FE3791A-F10C-4D3E-8B8D-9BD86586A7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412750</xdr:colOff>
      <xdr:row>105</xdr:row>
      <xdr:rowOff>19050</xdr:rowOff>
    </xdr:from>
    <xdr:to>
      <xdr:col>12</xdr:col>
      <xdr:colOff>984250</xdr:colOff>
      <xdr:row>119</xdr:row>
      <xdr:rowOff>95250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66C002C-F815-4F54-948F-9A5CBBB4C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4"/>
  <sheetViews>
    <sheetView topLeftCell="A73" zoomScale="150" zoomScaleNormal="150" workbookViewId="0">
      <selection sqref="A1:A1048576"/>
    </sheetView>
  </sheetViews>
  <sheetFormatPr defaultRowHeight="15" x14ac:dyDescent="0.25"/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>
        <v>41</v>
      </c>
      <c r="B2">
        <v>190</v>
      </c>
      <c r="C2">
        <v>7.4</v>
      </c>
      <c r="D2">
        <v>67</v>
      </c>
      <c r="E2">
        <v>5</v>
      </c>
      <c r="F2">
        <v>1</v>
      </c>
    </row>
    <row r="3" spans="1:6" x14ac:dyDescent="0.25">
      <c r="A3">
        <v>36</v>
      </c>
      <c r="B3">
        <v>118</v>
      </c>
      <c r="C3">
        <v>8</v>
      </c>
      <c r="D3">
        <v>72</v>
      </c>
      <c r="E3">
        <v>5</v>
      </c>
      <c r="F3">
        <v>2</v>
      </c>
    </row>
    <row r="4" spans="1:6" x14ac:dyDescent="0.25">
      <c r="A4">
        <v>12</v>
      </c>
      <c r="B4">
        <v>149</v>
      </c>
      <c r="C4">
        <v>12.6</v>
      </c>
      <c r="D4">
        <v>74</v>
      </c>
      <c r="E4">
        <v>5</v>
      </c>
      <c r="F4">
        <v>3</v>
      </c>
    </row>
    <row r="5" spans="1:6" x14ac:dyDescent="0.25">
      <c r="A5">
        <v>18</v>
      </c>
      <c r="B5">
        <v>313</v>
      </c>
      <c r="C5">
        <v>11.5</v>
      </c>
      <c r="D5">
        <v>62</v>
      </c>
      <c r="E5">
        <v>5</v>
      </c>
      <c r="F5">
        <v>4</v>
      </c>
    </row>
    <row r="6" spans="1:6" x14ac:dyDescent="0.25">
      <c r="A6">
        <v>24</v>
      </c>
      <c r="B6">
        <v>181</v>
      </c>
      <c r="C6">
        <v>14.3</v>
      </c>
      <c r="D6">
        <v>56</v>
      </c>
      <c r="E6">
        <v>5</v>
      </c>
      <c r="F6">
        <v>5</v>
      </c>
    </row>
    <row r="7" spans="1:6" x14ac:dyDescent="0.25">
      <c r="A7">
        <v>28</v>
      </c>
      <c r="B7">
        <v>181</v>
      </c>
      <c r="C7">
        <v>14.9</v>
      </c>
      <c r="D7">
        <v>66</v>
      </c>
      <c r="E7">
        <v>5</v>
      </c>
      <c r="F7">
        <v>6</v>
      </c>
    </row>
    <row r="8" spans="1:6" x14ac:dyDescent="0.25">
      <c r="A8">
        <v>23</v>
      </c>
      <c r="B8">
        <v>299</v>
      </c>
      <c r="C8">
        <v>8.6</v>
      </c>
      <c r="D8">
        <v>65</v>
      </c>
      <c r="E8">
        <v>5</v>
      </c>
      <c r="F8">
        <v>7</v>
      </c>
    </row>
    <row r="9" spans="1:6" x14ac:dyDescent="0.25">
      <c r="A9">
        <v>19</v>
      </c>
      <c r="B9">
        <v>99</v>
      </c>
      <c r="C9">
        <v>13.8</v>
      </c>
      <c r="D9">
        <v>59</v>
      </c>
      <c r="E9">
        <v>5</v>
      </c>
      <c r="F9">
        <v>8</v>
      </c>
    </row>
    <row r="10" spans="1:6" x14ac:dyDescent="0.25">
      <c r="A10">
        <v>8</v>
      </c>
      <c r="B10">
        <v>19</v>
      </c>
      <c r="C10">
        <v>20.100000000000001</v>
      </c>
      <c r="D10">
        <v>61</v>
      </c>
      <c r="E10">
        <v>5</v>
      </c>
      <c r="F10">
        <v>9</v>
      </c>
    </row>
    <row r="11" spans="1:6" x14ac:dyDescent="0.25">
      <c r="A11">
        <v>24</v>
      </c>
      <c r="B11">
        <v>194</v>
      </c>
      <c r="C11">
        <v>8.6</v>
      </c>
      <c r="D11">
        <v>69</v>
      </c>
      <c r="E11">
        <v>5</v>
      </c>
      <c r="F11">
        <v>10</v>
      </c>
    </row>
    <row r="12" spans="1:6" x14ac:dyDescent="0.25">
      <c r="A12">
        <v>7</v>
      </c>
      <c r="B12">
        <v>181</v>
      </c>
      <c r="C12">
        <v>6.9</v>
      </c>
      <c r="D12">
        <v>74</v>
      </c>
      <c r="E12">
        <v>5</v>
      </c>
      <c r="F12">
        <v>11</v>
      </c>
    </row>
    <row r="13" spans="1:6" x14ac:dyDescent="0.25">
      <c r="A13">
        <v>16</v>
      </c>
      <c r="B13">
        <v>256</v>
      </c>
      <c r="C13">
        <v>9.6999999999999993</v>
      </c>
      <c r="D13">
        <v>69</v>
      </c>
      <c r="E13">
        <v>5</v>
      </c>
      <c r="F13">
        <v>12</v>
      </c>
    </row>
    <row r="14" spans="1:6" x14ac:dyDescent="0.25">
      <c r="A14">
        <v>11</v>
      </c>
      <c r="B14">
        <v>290</v>
      </c>
      <c r="C14">
        <v>9.1999999999999993</v>
      </c>
      <c r="D14">
        <v>66</v>
      </c>
      <c r="E14">
        <v>5</v>
      </c>
      <c r="F14">
        <v>13</v>
      </c>
    </row>
    <row r="15" spans="1:6" x14ac:dyDescent="0.25">
      <c r="A15">
        <v>14</v>
      </c>
      <c r="B15">
        <v>274</v>
      </c>
      <c r="C15">
        <v>10.9</v>
      </c>
      <c r="D15">
        <v>68</v>
      </c>
      <c r="E15">
        <v>5</v>
      </c>
      <c r="F15">
        <v>14</v>
      </c>
    </row>
    <row r="16" spans="1:6" x14ac:dyDescent="0.25">
      <c r="A16">
        <v>18</v>
      </c>
      <c r="B16">
        <v>65</v>
      </c>
      <c r="C16">
        <v>13.2</v>
      </c>
      <c r="D16">
        <v>58</v>
      </c>
      <c r="E16">
        <v>5</v>
      </c>
      <c r="F16">
        <v>15</v>
      </c>
    </row>
    <row r="17" spans="1:6" x14ac:dyDescent="0.25">
      <c r="A17">
        <v>14</v>
      </c>
      <c r="B17">
        <v>334</v>
      </c>
      <c r="C17">
        <v>11.5</v>
      </c>
      <c r="D17">
        <v>64</v>
      </c>
      <c r="E17">
        <v>5</v>
      </c>
      <c r="F17">
        <v>16</v>
      </c>
    </row>
    <row r="18" spans="1:6" x14ac:dyDescent="0.25">
      <c r="A18">
        <v>34</v>
      </c>
      <c r="B18">
        <v>307</v>
      </c>
      <c r="C18">
        <v>12</v>
      </c>
      <c r="D18">
        <v>66</v>
      </c>
      <c r="E18">
        <v>5</v>
      </c>
      <c r="F18">
        <v>17</v>
      </c>
    </row>
    <row r="19" spans="1:6" x14ac:dyDescent="0.25">
      <c r="A19">
        <v>6</v>
      </c>
      <c r="B19">
        <v>78</v>
      </c>
      <c r="C19">
        <v>18.399999999999999</v>
      </c>
      <c r="D19">
        <v>57</v>
      </c>
      <c r="E19">
        <v>5</v>
      </c>
      <c r="F19">
        <v>18</v>
      </c>
    </row>
    <row r="20" spans="1:6" x14ac:dyDescent="0.25">
      <c r="A20">
        <v>30</v>
      </c>
      <c r="B20">
        <v>322</v>
      </c>
      <c r="C20">
        <v>11.5</v>
      </c>
      <c r="D20">
        <v>68</v>
      </c>
      <c r="E20">
        <v>5</v>
      </c>
      <c r="F20">
        <v>19</v>
      </c>
    </row>
    <row r="21" spans="1:6" x14ac:dyDescent="0.25">
      <c r="A21">
        <v>11</v>
      </c>
      <c r="B21">
        <v>44</v>
      </c>
      <c r="C21">
        <v>9.6999999999999993</v>
      </c>
      <c r="D21">
        <v>62</v>
      </c>
      <c r="E21">
        <v>5</v>
      </c>
      <c r="F21">
        <v>20</v>
      </c>
    </row>
    <row r="22" spans="1:6" x14ac:dyDescent="0.25">
      <c r="A22">
        <v>1</v>
      </c>
      <c r="B22">
        <v>8</v>
      </c>
      <c r="C22">
        <v>9.6999999999999993</v>
      </c>
      <c r="D22">
        <v>59</v>
      </c>
      <c r="E22">
        <v>5</v>
      </c>
      <c r="F22">
        <v>21</v>
      </c>
    </row>
    <row r="23" spans="1:6" x14ac:dyDescent="0.25">
      <c r="A23">
        <v>11</v>
      </c>
      <c r="B23">
        <v>320</v>
      </c>
      <c r="C23">
        <v>16.600000000000001</v>
      </c>
      <c r="D23">
        <v>73</v>
      </c>
      <c r="E23">
        <v>5</v>
      </c>
      <c r="F23">
        <v>22</v>
      </c>
    </row>
    <row r="24" spans="1:6" x14ac:dyDescent="0.25">
      <c r="A24">
        <v>4</v>
      </c>
      <c r="B24">
        <v>25</v>
      </c>
      <c r="C24">
        <v>9.6999999999999993</v>
      </c>
      <c r="D24">
        <v>61</v>
      </c>
      <c r="E24">
        <v>5</v>
      </c>
      <c r="F24">
        <v>23</v>
      </c>
    </row>
    <row r="25" spans="1:6" x14ac:dyDescent="0.25">
      <c r="A25">
        <v>32</v>
      </c>
      <c r="B25">
        <v>92</v>
      </c>
      <c r="C25">
        <v>12</v>
      </c>
      <c r="D25">
        <v>61</v>
      </c>
      <c r="E25">
        <v>5</v>
      </c>
      <c r="F25">
        <v>24</v>
      </c>
    </row>
    <row r="26" spans="1:6" x14ac:dyDescent="0.25">
      <c r="A26">
        <v>24</v>
      </c>
      <c r="B26">
        <v>66</v>
      </c>
      <c r="C26">
        <v>16.600000000000001</v>
      </c>
      <c r="D26">
        <v>57</v>
      </c>
      <c r="E26">
        <v>5</v>
      </c>
      <c r="F26">
        <v>25</v>
      </c>
    </row>
    <row r="27" spans="1:6" x14ac:dyDescent="0.25">
      <c r="A27">
        <v>24</v>
      </c>
      <c r="B27">
        <v>266</v>
      </c>
      <c r="C27">
        <v>14.9</v>
      </c>
      <c r="D27">
        <v>58</v>
      </c>
      <c r="E27">
        <v>5</v>
      </c>
      <c r="F27">
        <v>26</v>
      </c>
    </row>
    <row r="28" spans="1:6" x14ac:dyDescent="0.25">
      <c r="A28">
        <v>24</v>
      </c>
      <c r="B28">
        <v>181</v>
      </c>
      <c r="C28">
        <v>8</v>
      </c>
      <c r="D28">
        <v>57</v>
      </c>
      <c r="E28">
        <v>5</v>
      </c>
      <c r="F28">
        <v>27</v>
      </c>
    </row>
    <row r="29" spans="1:6" x14ac:dyDescent="0.25">
      <c r="A29">
        <v>23</v>
      </c>
      <c r="B29">
        <v>13</v>
      </c>
      <c r="C29">
        <v>12</v>
      </c>
      <c r="D29">
        <v>67</v>
      </c>
      <c r="E29">
        <v>5</v>
      </c>
      <c r="F29">
        <v>28</v>
      </c>
    </row>
    <row r="30" spans="1:6" x14ac:dyDescent="0.25">
      <c r="A30">
        <v>45</v>
      </c>
      <c r="B30">
        <v>252</v>
      </c>
      <c r="C30">
        <v>14.9</v>
      </c>
      <c r="D30">
        <v>81</v>
      </c>
      <c r="E30">
        <v>5</v>
      </c>
      <c r="F30">
        <v>29</v>
      </c>
    </row>
    <row r="31" spans="1:6" x14ac:dyDescent="0.25">
      <c r="A31">
        <v>115</v>
      </c>
      <c r="B31">
        <v>223</v>
      </c>
      <c r="C31">
        <v>5.7</v>
      </c>
      <c r="D31">
        <v>79</v>
      </c>
      <c r="E31">
        <v>5</v>
      </c>
      <c r="F31">
        <v>30</v>
      </c>
    </row>
    <row r="32" spans="1:6" x14ac:dyDescent="0.25">
      <c r="A32">
        <v>37</v>
      </c>
      <c r="B32">
        <v>279</v>
      </c>
      <c r="C32">
        <v>7.4</v>
      </c>
      <c r="D32">
        <v>76</v>
      </c>
      <c r="E32">
        <v>5</v>
      </c>
      <c r="F32">
        <v>31</v>
      </c>
    </row>
    <row r="33" spans="1:6" x14ac:dyDescent="0.25">
      <c r="A33">
        <v>29</v>
      </c>
      <c r="B33">
        <v>286</v>
      </c>
      <c r="C33">
        <v>8.6</v>
      </c>
      <c r="D33">
        <v>78</v>
      </c>
      <c r="E33">
        <v>6</v>
      </c>
      <c r="F33">
        <v>1</v>
      </c>
    </row>
    <row r="34" spans="1:6" x14ac:dyDescent="0.25">
      <c r="A34">
        <v>29</v>
      </c>
      <c r="B34">
        <v>287</v>
      </c>
      <c r="C34">
        <v>9.6999999999999993</v>
      </c>
      <c r="D34">
        <v>74</v>
      </c>
      <c r="E34">
        <v>6</v>
      </c>
      <c r="F34">
        <v>2</v>
      </c>
    </row>
    <row r="35" spans="1:6" x14ac:dyDescent="0.25">
      <c r="A35">
        <v>29</v>
      </c>
      <c r="B35">
        <v>242</v>
      </c>
      <c r="C35">
        <v>16.100000000000001</v>
      </c>
      <c r="D35">
        <v>67</v>
      </c>
      <c r="E35">
        <v>6</v>
      </c>
      <c r="F35">
        <v>3</v>
      </c>
    </row>
    <row r="36" spans="1:6" x14ac:dyDescent="0.25">
      <c r="A36">
        <v>29</v>
      </c>
      <c r="B36">
        <v>186</v>
      </c>
      <c r="C36">
        <v>9.1999999999999993</v>
      </c>
      <c r="D36">
        <v>84</v>
      </c>
      <c r="E36">
        <v>6</v>
      </c>
      <c r="F36">
        <v>4</v>
      </c>
    </row>
    <row r="37" spans="1:6" x14ac:dyDescent="0.25">
      <c r="A37">
        <v>29</v>
      </c>
      <c r="B37">
        <v>220</v>
      </c>
      <c r="C37">
        <v>8.6</v>
      </c>
      <c r="D37">
        <v>85</v>
      </c>
      <c r="E37">
        <v>6</v>
      </c>
      <c r="F37">
        <v>5</v>
      </c>
    </row>
    <row r="38" spans="1:6" x14ac:dyDescent="0.25">
      <c r="A38">
        <v>29</v>
      </c>
      <c r="B38">
        <v>264</v>
      </c>
      <c r="C38">
        <v>14.3</v>
      </c>
      <c r="D38">
        <v>79</v>
      </c>
      <c r="E38">
        <v>6</v>
      </c>
      <c r="F38">
        <v>6</v>
      </c>
    </row>
    <row r="39" spans="1:6" x14ac:dyDescent="0.25">
      <c r="A39">
        <v>29</v>
      </c>
      <c r="B39">
        <v>127</v>
      </c>
      <c r="C39">
        <v>9.6999999999999993</v>
      </c>
      <c r="D39">
        <v>82</v>
      </c>
      <c r="E39">
        <v>6</v>
      </c>
      <c r="F39">
        <v>7</v>
      </c>
    </row>
    <row r="40" spans="1:6" x14ac:dyDescent="0.25">
      <c r="A40">
        <v>29</v>
      </c>
      <c r="B40">
        <v>273</v>
      </c>
      <c r="C40">
        <v>6.9</v>
      </c>
      <c r="D40">
        <v>87</v>
      </c>
      <c r="E40">
        <v>6</v>
      </c>
      <c r="F40">
        <v>8</v>
      </c>
    </row>
    <row r="41" spans="1:6" x14ac:dyDescent="0.25">
      <c r="A41">
        <v>71</v>
      </c>
      <c r="B41">
        <v>291</v>
      </c>
      <c r="C41">
        <v>13.8</v>
      </c>
      <c r="D41">
        <v>90</v>
      </c>
      <c r="E41">
        <v>6</v>
      </c>
      <c r="F41">
        <v>9</v>
      </c>
    </row>
    <row r="42" spans="1:6" x14ac:dyDescent="0.25">
      <c r="A42">
        <v>39</v>
      </c>
      <c r="B42">
        <v>323</v>
      </c>
      <c r="C42">
        <v>11.5</v>
      </c>
      <c r="D42">
        <v>87</v>
      </c>
      <c r="E42">
        <v>6</v>
      </c>
      <c r="F42">
        <v>10</v>
      </c>
    </row>
    <row r="43" spans="1:6" x14ac:dyDescent="0.25">
      <c r="A43">
        <v>29</v>
      </c>
      <c r="B43">
        <v>259</v>
      </c>
      <c r="C43">
        <v>10.9</v>
      </c>
      <c r="D43">
        <v>93</v>
      </c>
      <c r="E43">
        <v>6</v>
      </c>
      <c r="F43">
        <v>11</v>
      </c>
    </row>
    <row r="44" spans="1:6" x14ac:dyDescent="0.25">
      <c r="A44">
        <v>29</v>
      </c>
      <c r="B44">
        <v>250</v>
      </c>
      <c r="C44">
        <v>9.1999999999999993</v>
      </c>
      <c r="D44">
        <v>92</v>
      </c>
      <c r="E44">
        <v>6</v>
      </c>
      <c r="F44">
        <v>12</v>
      </c>
    </row>
    <row r="45" spans="1:6" x14ac:dyDescent="0.25">
      <c r="A45">
        <v>23</v>
      </c>
      <c r="B45">
        <v>148</v>
      </c>
      <c r="C45">
        <v>8</v>
      </c>
      <c r="D45">
        <v>82</v>
      </c>
      <c r="E45">
        <v>6</v>
      </c>
      <c r="F45">
        <v>13</v>
      </c>
    </row>
    <row r="46" spans="1:6" x14ac:dyDescent="0.25">
      <c r="A46">
        <v>29</v>
      </c>
      <c r="B46">
        <v>332</v>
      </c>
      <c r="C46">
        <v>13.8</v>
      </c>
      <c r="D46">
        <v>80</v>
      </c>
      <c r="E46">
        <v>6</v>
      </c>
      <c r="F46">
        <v>14</v>
      </c>
    </row>
    <row r="47" spans="1:6" x14ac:dyDescent="0.25">
      <c r="A47">
        <v>29</v>
      </c>
      <c r="B47">
        <v>322</v>
      </c>
      <c r="C47">
        <v>11.5</v>
      </c>
      <c r="D47">
        <v>79</v>
      </c>
      <c r="E47">
        <v>6</v>
      </c>
      <c r="F47">
        <v>15</v>
      </c>
    </row>
    <row r="48" spans="1:6" x14ac:dyDescent="0.25">
      <c r="A48">
        <v>21</v>
      </c>
      <c r="B48">
        <v>191</v>
      </c>
      <c r="C48">
        <v>14.9</v>
      </c>
      <c r="D48">
        <v>77</v>
      </c>
      <c r="E48">
        <v>6</v>
      </c>
      <c r="F48">
        <v>16</v>
      </c>
    </row>
    <row r="49" spans="1:6" x14ac:dyDescent="0.25">
      <c r="A49">
        <v>37</v>
      </c>
      <c r="B49">
        <v>284</v>
      </c>
      <c r="C49">
        <v>20.7</v>
      </c>
      <c r="D49">
        <v>72</v>
      </c>
      <c r="E49">
        <v>6</v>
      </c>
      <c r="F49">
        <v>17</v>
      </c>
    </row>
    <row r="50" spans="1:6" x14ac:dyDescent="0.25">
      <c r="A50">
        <v>20</v>
      </c>
      <c r="B50">
        <v>37</v>
      </c>
      <c r="C50">
        <v>9.1999999999999993</v>
      </c>
      <c r="D50">
        <v>65</v>
      </c>
      <c r="E50">
        <v>6</v>
      </c>
      <c r="F50">
        <v>18</v>
      </c>
    </row>
    <row r="51" spans="1:6" x14ac:dyDescent="0.25">
      <c r="A51">
        <v>12</v>
      </c>
      <c r="B51">
        <v>120</v>
      </c>
      <c r="C51">
        <v>11.5</v>
      </c>
      <c r="D51">
        <v>73</v>
      </c>
      <c r="E51">
        <v>6</v>
      </c>
      <c r="F51">
        <v>19</v>
      </c>
    </row>
    <row r="52" spans="1:6" x14ac:dyDescent="0.25">
      <c r="A52">
        <v>13</v>
      </c>
      <c r="B52">
        <v>137</v>
      </c>
      <c r="C52">
        <v>10.3</v>
      </c>
      <c r="D52">
        <v>76</v>
      </c>
      <c r="E52">
        <v>6</v>
      </c>
      <c r="F52">
        <v>20</v>
      </c>
    </row>
    <row r="53" spans="1:6" x14ac:dyDescent="0.25">
      <c r="A53">
        <v>29</v>
      </c>
      <c r="B53">
        <v>150</v>
      </c>
      <c r="C53">
        <v>6.3</v>
      </c>
      <c r="D53">
        <v>77</v>
      </c>
      <c r="E53">
        <v>6</v>
      </c>
      <c r="F53">
        <v>21</v>
      </c>
    </row>
    <row r="54" spans="1:6" x14ac:dyDescent="0.25">
      <c r="A54">
        <v>29</v>
      </c>
      <c r="B54">
        <v>59</v>
      </c>
      <c r="C54">
        <v>1.7</v>
      </c>
      <c r="D54">
        <v>76</v>
      </c>
      <c r="E54">
        <v>6</v>
      </c>
      <c r="F54">
        <v>22</v>
      </c>
    </row>
    <row r="55" spans="1:6" x14ac:dyDescent="0.25">
      <c r="A55">
        <v>29</v>
      </c>
      <c r="B55">
        <v>91</v>
      </c>
      <c r="C55">
        <v>4.5999999999999996</v>
      </c>
      <c r="D55">
        <v>76</v>
      </c>
      <c r="E55">
        <v>6</v>
      </c>
      <c r="F55">
        <v>23</v>
      </c>
    </row>
    <row r="56" spans="1:6" x14ac:dyDescent="0.25">
      <c r="A56">
        <v>29</v>
      </c>
      <c r="B56">
        <v>250</v>
      </c>
      <c r="C56">
        <v>6.3</v>
      </c>
      <c r="D56">
        <v>76</v>
      </c>
      <c r="E56">
        <v>6</v>
      </c>
      <c r="F56">
        <v>24</v>
      </c>
    </row>
    <row r="57" spans="1:6" x14ac:dyDescent="0.25">
      <c r="A57">
        <v>29</v>
      </c>
      <c r="B57">
        <v>135</v>
      </c>
      <c r="C57">
        <v>8</v>
      </c>
      <c r="D57">
        <v>75</v>
      </c>
      <c r="E57">
        <v>6</v>
      </c>
      <c r="F57">
        <v>25</v>
      </c>
    </row>
    <row r="58" spans="1:6" x14ac:dyDescent="0.25">
      <c r="A58">
        <v>29</v>
      </c>
      <c r="B58">
        <v>127</v>
      </c>
      <c r="C58">
        <v>8</v>
      </c>
      <c r="D58">
        <v>78</v>
      </c>
      <c r="E58">
        <v>6</v>
      </c>
      <c r="F58">
        <v>26</v>
      </c>
    </row>
    <row r="59" spans="1:6" x14ac:dyDescent="0.25">
      <c r="A59">
        <v>29</v>
      </c>
      <c r="B59">
        <v>47</v>
      </c>
      <c r="C59">
        <v>10.3</v>
      </c>
      <c r="D59">
        <v>73</v>
      </c>
      <c r="E59">
        <v>6</v>
      </c>
      <c r="F59">
        <v>27</v>
      </c>
    </row>
    <row r="60" spans="1:6" x14ac:dyDescent="0.25">
      <c r="A60">
        <v>29</v>
      </c>
      <c r="B60">
        <v>98</v>
      </c>
      <c r="C60">
        <v>11.5</v>
      </c>
      <c r="D60">
        <v>80</v>
      </c>
      <c r="E60">
        <v>6</v>
      </c>
      <c r="F60">
        <v>28</v>
      </c>
    </row>
    <row r="61" spans="1:6" x14ac:dyDescent="0.25">
      <c r="A61">
        <v>29</v>
      </c>
      <c r="B61">
        <v>31</v>
      </c>
      <c r="C61">
        <v>14.9</v>
      </c>
      <c r="D61">
        <v>77</v>
      </c>
      <c r="E61">
        <v>6</v>
      </c>
      <c r="F61">
        <v>29</v>
      </c>
    </row>
    <row r="62" spans="1:6" x14ac:dyDescent="0.25">
      <c r="A62">
        <v>29</v>
      </c>
      <c r="B62">
        <v>138</v>
      </c>
      <c r="C62">
        <v>8</v>
      </c>
      <c r="D62">
        <v>83</v>
      </c>
      <c r="E62">
        <v>6</v>
      </c>
      <c r="F62">
        <v>30</v>
      </c>
    </row>
    <row r="63" spans="1:6" x14ac:dyDescent="0.25">
      <c r="A63">
        <v>135</v>
      </c>
      <c r="B63">
        <v>269</v>
      </c>
      <c r="C63">
        <v>4.0999999999999996</v>
      </c>
      <c r="D63">
        <v>84</v>
      </c>
      <c r="E63">
        <v>7</v>
      </c>
      <c r="F63">
        <v>1</v>
      </c>
    </row>
    <row r="64" spans="1:6" x14ac:dyDescent="0.25">
      <c r="A64">
        <v>49</v>
      </c>
      <c r="B64">
        <v>248</v>
      </c>
      <c r="C64">
        <v>9.1999999999999993</v>
      </c>
      <c r="D64">
        <v>85</v>
      </c>
      <c r="E64">
        <v>7</v>
      </c>
      <c r="F64">
        <v>2</v>
      </c>
    </row>
    <row r="65" spans="1:6" x14ac:dyDescent="0.25">
      <c r="A65">
        <v>32</v>
      </c>
      <c r="B65">
        <v>236</v>
      </c>
      <c r="C65">
        <v>9.1999999999999993</v>
      </c>
      <c r="D65">
        <v>81</v>
      </c>
      <c r="E65">
        <v>7</v>
      </c>
      <c r="F65">
        <v>3</v>
      </c>
    </row>
    <row r="66" spans="1:6" x14ac:dyDescent="0.25">
      <c r="A66">
        <v>59</v>
      </c>
      <c r="B66">
        <v>101</v>
      </c>
      <c r="C66">
        <v>10.9</v>
      </c>
      <c r="D66">
        <v>84</v>
      </c>
      <c r="E66">
        <v>7</v>
      </c>
      <c r="F66">
        <v>4</v>
      </c>
    </row>
    <row r="67" spans="1:6" x14ac:dyDescent="0.25">
      <c r="A67">
        <v>64</v>
      </c>
      <c r="B67">
        <v>175</v>
      </c>
      <c r="C67">
        <v>4.5999999999999996</v>
      </c>
      <c r="D67">
        <v>83</v>
      </c>
      <c r="E67">
        <v>7</v>
      </c>
      <c r="F67">
        <v>5</v>
      </c>
    </row>
    <row r="68" spans="1:6" x14ac:dyDescent="0.25">
      <c r="A68">
        <v>40</v>
      </c>
      <c r="B68">
        <v>314</v>
      </c>
      <c r="C68">
        <v>10.9</v>
      </c>
      <c r="D68">
        <v>83</v>
      </c>
      <c r="E68">
        <v>7</v>
      </c>
      <c r="F68">
        <v>6</v>
      </c>
    </row>
    <row r="69" spans="1:6" x14ac:dyDescent="0.25">
      <c r="A69">
        <v>77</v>
      </c>
      <c r="B69">
        <v>276</v>
      </c>
      <c r="C69">
        <v>5.0999999999999996</v>
      </c>
      <c r="D69">
        <v>88</v>
      </c>
      <c r="E69">
        <v>7</v>
      </c>
      <c r="F69">
        <v>7</v>
      </c>
    </row>
    <row r="70" spans="1:6" x14ac:dyDescent="0.25">
      <c r="A70">
        <v>97</v>
      </c>
      <c r="B70">
        <v>267</v>
      </c>
      <c r="C70">
        <v>6.3</v>
      </c>
      <c r="D70">
        <v>92</v>
      </c>
      <c r="E70">
        <v>7</v>
      </c>
      <c r="F70">
        <v>8</v>
      </c>
    </row>
    <row r="71" spans="1:6" x14ac:dyDescent="0.25">
      <c r="A71">
        <v>97</v>
      </c>
      <c r="B71">
        <v>272</v>
      </c>
      <c r="C71">
        <v>5.7</v>
      </c>
      <c r="D71">
        <v>92</v>
      </c>
      <c r="E71">
        <v>7</v>
      </c>
      <c r="F71">
        <v>9</v>
      </c>
    </row>
    <row r="72" spans="1:6" x14ac:dyDescent="0.25">
      <c r="A72">
        <v>85</v>
      </c>
      <c r="B72">
        <v>175</v>
      </c>
      <c r="C72">
        <v>7.4</v>
      </c>
      <c r="D72">
        <v>89</v>
      </c>
      <c r="E72">
        <v>7</v>
      </c>
      <c r="F72">
        <v>10</v>
      </c>
    </row>
    <row r="73" spans="1:6" x14ac:dyDescent="0.25">
      <c r="A73">
        <v>59</v>
      </c>
      <c r="B73">
        <v>139</v>
      </c>
      <c r="C73">
        <v>8.6</v>
      </c>
      <c r="D73">
        <v>82</v>
      </c>
      <c r="E73">
        <v>7</v>
      </c>
      <c r="F73">
        <v>11</v>
      </c>
    </row>
    <row r="74" spans="1:6" x14ac:dyDescent="0.25">
      <c r="A74">
        <v>10</v>
      </c>
      <c r="B74">
        <v>264</v>
      </c>
      <c r="C74">
        <v>14.3</v>
      </c>
      <c r="D74">
        <v>73</v>
      </c>
      <c r="E74">
        <v>7</v>
      </c>
      <c r="F74">
        <v>12</v>
      </c>
    </row>
    <row r="75" spans="1:6" x14ac:dyDescent="0.25">
      <c r="A75">
        <v>27</v>
      </c>
      <c r="B75">
        <v>175</v>
      </c>
      <c r="C75">
        <v>14.9</v>
      </c>
      <c r="D75">
        <v>81</v>
      </c>
      <c r="E75">
        <v>7</v>
      </c>
      <c r="F75">
        <v>13</v>
      </c>
    </row>
    <row r="76" spans="1:6" x14ac:dyDescent="0.25">
      <c r="A76">
        <v>59</v>
      </c>
      <c r="B76">
        <v>291</v>
      </c>
      <c r="C76">
        <v>14.9</v>
      </c>
      <c r="D76">
        <v>91</v>
      </c>
      <c r="E76">
        <v>7</v>
      </c>
      <c r="F76">
        <v>14</v>
      </c>
    </row>
    <row r="77" spans="1:6" x14ac:dyDescent="0.25">
      <c r="A77">
        <v>7</v>
      </c>
      <c r="B77">
        <v>48</v>
      </c>
      <c r="C77">
        <v>14.3</v>
      </c>
      <c r="D77">
        <v>80</v>
      </c>
      <c r="E77">
        <v>7</v>
      </c>
      <c r="F77">
        <v>15</v>
      </c>
    </row>
    <row r="78" spans="1:6" x14ac:dyDescent="0.25">
      <c r="A78">
        <v>48</v>
      </c>
      <c r="B78">
        <v>260</v>
      </c>
      <c r="C78">
        <v>6.9</v>
      </c>
      <c r="D78">
        <v>81</v>
      </c>
      <c r="E78">
        <v>7</v>
      </c>
      <c r="F78">
        <v>16</v>
      </c>
    </row>
    <row r="79" spans="1:6" x14ac:dyDescent="0.25">
      <c r="A79">
        <v>35</v>
      </c>
      <c r="B79">
        <v>274</v>
      </c>
      <c r="C79">
        <v>10.3</v>
      </c>
      <c r="D79">
        <v>82</v>
      </c>
      <c r="E79">
        <v>7</v>
      </c>
      <c r="F79">
        <v>17</v>
      </c>
    </row>
    <row r="80" spans="1:6" x14ac:dyDescent="0.25">
      <c r="A80">
        <v>61</v>
      </c>
      <c r="B80">
        <v>285</v>
      </c>
      <c r="C80">
        <v>6.3</v>
      </c>
      <c r="D80">
        <v>84</v>
      </c>
      <c r="E80">
        <v>7</v>
      </c>
      <c r="F80">
        <v>18</v>
      </c>
    </row>
    <row r="81" spans="1:6" x14ac:dyDescent="0.25">
      <c r="A81">
        <v>79</v>
      </c>
      <c r="B81">
        <v>187</v>
      </c>
      <c r="C81">
        <v>5.0999999999999996</v>
      </c>
      <c r="D81">
        <v>87</v>
      </c>
      <c r="E81">
        <v>7</v>
      </c>
      <c r="F81">
        <v>19</v>
      </c>
    </row>
    <row r="82" spans="1:6" x14ac:dyDescent="0.25">
      <c r="A82">
        <v>63</v>
      </c>
      <c r="B82">
        <v>220</v>
      </c>
      <c r="C82">
        <v>11.5</v>
      </c>
      <c r="D82">
        <v>85</v>
      </c>
      <c r="E82">
        <v>7</v>
      </c>
      <c r="F82">
        <v>20</v>
      </c>
    </row>
    <row r="83" spans="1:6" x14ac:dyDescent="0.25">
      <c r="A83">
        <v>16</v>
      </c>
      <c r="B83">
        <v>7</v>
      </c>
      <c r="C83">
        <v>6.9</v>
      </c>
      <c r="D83">
        <v>74</v>
      </c>
      <c r="E83">
        <v>7</v>
      </c>
      <c r="F83">
        <v>21</v>
      </c>
    </row>
    <row r="84" spans="1:6" x14ac:dyDescent="0.25">
      <c r="A84">
        <v>59</v>
      </c>
      <c r="B84">
        <v>258</v>
      </c>
      <c r="C84">
        <v>9.6999999999999993</v>
      </c>
      <c r="D84">
        <v>81</v>
      </c>
      <c r="E84">
        <v>7</v>
      </c>
      <c r="F84">
        <v>22</v>
      </c>
    </row>
    <row r="85" spans="1:6" x14ac:dyDescent="0.25">
      <c r="A85">
        <v>59</v>
      </c>
      <c r="B85">
        <v>295</v>
      </c>
      <c r="C85">
        <v>11.5</v>
      </c>
      <c r="D85">
        <v>82</v>
      </c>
      <c r="E85">
        <v>7</v>
      </c>
      <c r="F85">
        <v>23</v>
      </c>
    </row>
    <row r="86" spans="1:6" x14ac:dyDescent="0.25">
      <c r="A86">
        <v>80</v>
      </c>
      <c r="B86">
        <v>294</v>
      </c>
      <c r="C86">
        <v>8.6</v>
      </c>
      <c r="D86">
        <v>86</v>
      </c>
      <c r="E86">
        <v>7</v>
      </c>
      <c r="F86">
        <v>24</v>
      </c>
    </row>
    <row r="87" spans="1:6" x14ac:dyDescent="0.25">
      <c r="A87">
        <v>108</v>
      </c>
      <c r="B87">
        <v>223</v>
      </c>
      <c r="C87">
        <v>8</v>
      </c>
      <c r="D87">
        <v>85</v>
      </c>
      <c r="E87">
        <v>7</v>
      </c>
      <c r="F87">
        <v>25</v>
      </c>
    </row>
    <row r="88" spans="1:6" x14ac:dyDescent="0.25">
      <c r="A88">
        <v>20</v>
      </c>
      <c r="B88">
        <v>81</v>
      </c>
      <c r="C88">
        <v>8.6</v>
      </c>
      <c r="D88">
        <v>82</v>
      </c>
      <c r="E88">
        <v>7</v>
      </c>
      <c r="F88">
        <v>26</v>
      </c>
    </row>
    <row r="89" spans="1:6" x14ac:dyDescent="0.25">
      <c r="A89">
        <v>52</v>
      </c>
      <c r="B89">
        <v>82</v>
      </c>
      <c r="C89">
        <v>12</v>
      </c>
      <c r="D89">
        <v>86</v>
      </c>
      <c r="E89">
        <v>7</v>
      </c>
      <c r="F89">
        <v>27</v>
      </c>
    </row>
    <row r="90" spans="1:6" x14ac:dyDescent="0.25">
      <c r="A90">
        <v>82</v>
      </c>
      <c r="B90">
        <v>213</v>
      </c>
      <c r="C90">
        <v>7.4</v>
      </c>
      <c r="D90">
        <v>88</v>
      </c>
      <c r="E90">
        <v>7</v>
      </c>
      <c r="F90">
        <v>28</v>
      </c>
    </row>
    <row r="91" spans="1:6" x14ac:dyDescent="0.25">
      <c r="A91">
        <v>50</v>
      </c>
      <c r="B91">
        <v>275</v>
      </c>
      <c r="C91">
        <v>7.4</v>
      </c>
      <c r="D91">
        <v>86</v>
      </c>
      <c r="E91">
        <v>7</v>
      </c>
      <c r="F91">
        <v>29</v>
      </c>
    </row>
    <row r="92" spans="1:6" x14ac:dyDescent="0.25">
      <c r="A92">
        <v>64</v>
      </c>
      <c r="B92">
        <v>253</v>
      </c>
      <c r="C92">
        <v>7.4</v>
      </c>
      <c r="D92">
        <v>83</v>
      </c>
      <c r="E92">
        <v>7</v>
      </c>
      <c r="F92">
        <v>30</v>
      </c>
    </row>
    <row r="93" spans="1:6" x14ac:dyDescent="0.25">
      <c r="A93">
        <v>59</v>
      </c>
      <c r="B93">
        <v>254</v>
      </c>
      <c r="C93">
        <v>9.1999999999999993</v>
      </c>
      <c r="D93">
        <v>81</v>
      </c>
      <c r="E93">
        <v>7</v>
      </c>
      <c r="F93">
        <v>31</v>
      </c>
    </row>
    <row r="94" spans="1:6" x14ac:dyDescent="0.25">
      <c r="A94">
        <v>39</v>
      </c>
      <c r="B94">
        <v>83</v>
      </c>
      <c r="C94">
        <v>6.9</v>
      </c>
      <c r="D94">
        <v>81</v>
      </c>
      <c r="E94">
        <v>8</v>
      </c>
      <c r="F94">
        <v>1</v>
      </c>
    </row>
    <row r="95" spans="1:6" x14ac:dyDescent="0.25">
      <c r="A95">
        <v>9</v>
      </c>
      <c r="B95">
        <v>24</v>
      </c>
      <c r="C95">
        <v>13.8</v>
      </c>
      <c r="D95">
        <v>81</v>
      </c>
      <c r="E95">
        <v>8</v>
      </c>
      <c r="F95">
        <v>2</v>
      </c>
    </row>
    <row r="96" spans="1:6" x14ac:dyDescent="0.25">
      <c r="A96">
        <v>16</v>
      </c>
      <c r="B96">
        <v>77</v>
      </c>
      <c r="C96">
        <v>7.4</v>
      </c>
      <c r="D96">
        <v>82</v>
      </c>
      <c r="E96">
        <v>8</v>
      </c>
      <c r="F96">
        <v>3</v>
      </c>
    </row>
    <row r="97" spans="1:6" x14ac:dyDescent="0.25">
      <c r="A97">
        <v>78</v>
      </c>
      <c r="B97">
        <v>172</v>
      </c>
      <c r="C97">
        <v>6.9</v>
      </c>
      <c r="D97">
        <v>86</v>
      </c>
      <c r="E97">
        <v>8</v>
      </c>
      <c r="F97">
        <v>4</v>
      </c>
    </row>
    <row r="98" spans="1:6" x14ac:dyDescent="0.25">
      <c r="A98">
        <v>35</v>
      </c>
      <c r="B98">
        <v>172</v>
      </c>
      <c r="C98">
        <v>7.4</v>
      </c>
      <c r="D98">
        <v>85</v>
      </c>
      <c r="E98">
        <v>8</v>
      </c>
      <c r="F98">
        <v>5</v>
      </c>
    </row>
    <row r="99" spans="1:6" x14ac:dyDescent="0.25">
      <c r="A99">
        <v>66</v>
      </c>
      <c r="B99">
        <v>172</v>
      </c>
      <c r="C99">
        <v>4.5999999999999996</v>
      </c>
      <c r="D99">
        <v>87</v>
      </c>
      <c r="E99">
        <v>8</v>
      </c>
      <c r="F99">
        <v>6</v>
      </c>
    </row>
    <row r="100" spans="1:6" x14ac:dyDescent="0.25">
      <c r="A100">
        <v>122</v>
      </c>
      <c r="B100">
        <v>255</v>
      </c>
      <c r="C100">
        <v>4</v>
      </c>
      <c r="D100">
        <v>89</v>
      </c>
      <c r="E100">
        <v>8</v>
      </c>
      <c r="F100">
        <v>7</v>
      </c>
    </row>
    <row r="101" spans="1:6" x14ac:dyDescent="0.25">
      <c r="A101">
        <v>89</v>
      </c>
      <c r="B101">
        <v>229</v>
      </c>
      <c r="C101">
        <v>10.3</v>
      </c>
      <c r="D101">
        <v>90</v>
      </c>
      <c r="E101">
        <v>8</v>
      </c>
      <c r="F101">
        <v>8</v>
      </c>
    </row>
    <row r="102" spans="1:6" x14ac:dyDescent="0.25">
      <c r="A102">
        <v>110</v>
      </c>
      <c r="B102">
        <v>207</v>
      </c>
      <c r="C102">
        <v>8</v>
      </c>
      <c r="D102">
        <v>90</v>
      </c>
      <c r="E102">
        <v>8</v>
      </c>
      <c r="F102">
        <v>9</v>
      </c>
    </row>
    <row r="103" spans="1:6" x14ac:dyDescent="0.25">
      <c r="A103">
        <v>60</v>
      </c>
      <c r="B103">
        <v>222</v>
      </c>
      <c r="C103">
        <v>8.6</v>
      </c>
      <c r="D103">
        <v>92</v>
      </c>
      <c r="E103">
        <v>8</v>
      </c>
      <c r="F103">
        <v>10</v>
      </c>
    </row>
    <row r="104" spans="1:6" x14ac:dyDescent="0.25">
      <c r="A104">
        <v>60</v>
      </c>
      <c r="B104">
        <v>137</v>
      </c>
      <c r="C104">
        <v>11.5</v>
      </c>
      <c r="D104">
        <v>86</v>
      </c>
      <c r="E104">
        <v>8</v>
      </c>
      <c r="F104">
        <v>11</v>
      </c>
    </row>
    <row r="105" spans="1:6" x14ac:dyDescent="0.25">
      <c r="A105">
        <v>44</v>
      </c>
      <c r="B105">
        <v>192</v>
      </c>
      <c r="C105">
        <v>11.5</v>
      </c>
      <c r="D105">
        <v>86</v>
      </c>
      <c r="E105">
        <v>8</v>
      </c>
      <c r="F105">
        <v>12</v>
      </c>
    </row>
    <row r="106" spans="1:6" x14ac:dyDescent="0.25">
      <c r="A106">
        <v>28</v>
      </c>
      <c r="B106">
        <v>273</v>
      </c>
      <c r="C106">
        <v>11.5</v>
      </c>
      <c r="D106">
        <v>82</v>
      </c>
      <c r="E106">
        <v>8</v>
      </c>
      <c r="F106">
        <v>13</v>
      </c>
    </row>
    <row r="107" spans="1:6" x14ac:dyDescent="0.25">
      <c r="A107">
        <v>65</v>
      </c>
      <c r="B107">
        <v>157</v>
      </c>
      <c r="C107">
        <v>9.6999999999999993</v>
      </c>
      <c r="D107">
        <v>80</v>
      </c>
      <c r="E107">
        <v>8</v>
      </c>
      <c r="F107">
        <v>14</v>
      </c>
    </row>
    <row r="108" spans="1:6" x14ac:dyDescent="0.25">
      <c r="A108">
        <v>60</v>
      </c>
      <c r="B108">
        <v>64</v>
      </c>
      <c r="C108">
        <v>11.5</v>
      </c>
      <c r="D108">
        <v>79</v>
      </c>
      <c r="E108">
        <v>8</v>
      </c>
      <c r="F108">
        <v>15</v>
      </c>
    </row>
    <row r="109" spans="1:6" x14ac:dyDescent="0.25">
      <c r="A109">
        <v>22</v>
      </c>
      <c r="B109">
        <v>71</v>
      </c>
      <c r="C109">
        <v>10.3</v>
      </c>
      <c r="D109">
        <v>77</v>
      </c>
      <c r="E109">
        <v>8</v>
      </c>
      <c r="F109">
        <v>16</v>
      </c>
    </row>
    <row r="110" spans="1:6" x14ac:dyDescent="0.25">
      <c r="A110">
        <v>59</v>
      </c>
      <c r="B110">
        <v>51</v>
      </c>
      <c r="C110">
        <v>6.3</v>
      </c>
      <c r="D110">
        <v>79</v>
      </c>
      <c r="E110">
        <v>8</v>
      </c>
      <c r="F110">
        <v>17</v>
      </c>
    </row>
    <row r="111" spans="1:6" x14ac:dyDescent="0.25">
      <c r="A111">
        <v>23</v>
      </c>
      <c r="B111">
        <v>115</v>
      </c>
      <c r="C111">
        <v>7.4</v>
      </c>
      <c r="D111">
        <v>76</v>
      </c>
      <c r="E111">
        <v>8</v>
      </c>
      <c r="F111">
        <v>18</v>
      </c>
    </row>
    <row r="112" spans="1:6" x14ac:dyDescent="0.25">
      <c r="A112">
        <v>31</v>
      </c>
      <c r="B112">
        <v>244</v>
      </c>
      <c r="C112">
        <v>10.9</v>
      </c>
      <c r="D112">
        <v>78</v>
      </c>
      <c r="E112">
        <v>8</v>
      </c>
      <c r="F112">
        <v>19</v>
      </c>
    </row>
    <row r="113" spans="1:6" x14ac:dyDescent="0.25">
      <c r="A113">
        <v>44</v>
      </c>
      <c r="B113">
        <v>190</v>
      </c>
      <c r="C113">
        <v>10.3</v>
      </c>
      <c r="D113">
        <v>78</v>
      </c>
      <c r="E113">
        <v>8</v>
      </c>
      <c r="F113">
        <v>20</v>
      </c>
    </row>
    <row r="114" spans="1:6" x14ac:dyDescent="0.25">
      <c r="A114">
        <v>21</v>
      </c>
      <c r="B114">
        <v>259</v>
      </c>
      <c r="C114">
        <v>15.5</v>
      </c>
      <c r="D114">
        <v>77</v>
      </c>
      <c r="E114">
        <v>8</v>
      </c>
      <c r="F114">
        <v>21</v>
      </c>
    </row>
    <row r="115" spans="1:6" x14ac:dyDescent="0.25">
      <c r="A115">
        <v>9</v>
      </c>
      <c r="B115">
        <v>36</v>
      </c>
      <c r="C115">
        <v>14.3</v>
      </c>
      <c r="D115">
        <v>72</v>
      </c>
      <c r="E115">
        <v>8</v>
      </c>
      <c r="F115">
        <v>22</v>
      </c>
    </row>
    <row r="116" spans="1:6" x14ac:dyDescent="0.25">
      <c r="A116">
        <v>60</v>
      </c>
      <c r="B116">
        <v>255</v>
      </c>
      <c r="C116">
        <v>12.6</v>
      </c>
      <c r="D116">
        <v>75</v>
      </c>
      <c r="E116">
        <v>8</v>
      </c>
      <c r="F116">
        <v>23</v>
      </c>
    </row>
    <row r="117" spans="1:6" x14ac:dyDescent="0.25">
      <c r="A117">
        <v>45</v>
      </c>
      <c r="B117">
        <v>212</v>
      </c>
      <c r="C117">
        <v>9.6999999999999993</v>
      </c>
      <c r="D117">
        <v>79</v>
      </c>
      <c r="E117">
        <v>8</v>
      </c>
      <c r="F117">
        <v>24</v>
      </c>
    </row>
    <row r="118" spans="1:6" x14ac:dyDescent="0.25">
      <c r="A118">
        <v>168</v>
      </c>
      <c r="B118">
        <v>238</v>
      </c>
      <c r="C118">
        <v>3.4</v>
      </c>
      <c r="D118">
        <v>81</v>
      </c>
      <c r="E118">
        <v>8</v>
      </c>
      <c r="F118">
        <v>25</v>
      </c>
    </row>
    <row r="119" spans="1:6" x14ac:dyDescent="0.25">
      <c r="A119">
        <v>73</v>
      </c>
      <c r="B119">
        <v>215</v>
      </c>
      <c r="C119">
        <v>8</v>
      </c>
      <c r="D119">
        <v>86</v>
      </c>
      <c r="E119">
        <v>8</v>
      </c>
      <c r="F119">
        <v>26</v>
      </c>
    </row>
    <row r="120" spans="1:6" x14ac:dyDescent="0.25">
      <c r="A120">
        <v>60</v>
      </c>
      <c r="B120">
        <v>153</v>
      </c>
      <c r="C120">
        <v>5.7</v>
      </c>
      <c r="D120">
        <v>88</v>
      </c>
      <c r="E120">
        <v>8</v>
      </c>
      <c r="F120">
        <v>27</v>
      </c>
    </row>
    <row r="121" spans="1:6" x14ac:dyDescent="0.25">
      <c r="A121">
        <v>76</v>
      </c>
      <c r="B121">
        <v>203</v>
      </c>
      <c r="C121">
        <v>9.6999999999999993</v>
      </c>
      <c r="D121">
        <v>97</v>
      </c>
      <c r="E121">
        <v>8</v>
      </c>
      <c r="F121">
        <v>28</v>
      </c>
    </row>
    <row r="122" spans="1:6" x14ac:dyDescent="0.25">
      <c r="A122">
        <v>118</v>
      </c>
      <c r="B122">
        <v>225</v>
      </c>
      <c r="C122">
        <v>2.2999999999999998</v>
      </c>
      <c r="D122">
        <v>94</v>
      </c>
      <c r="E122">
        <v>8</v>
      </c>
      <c r="F122">
        <v>29</v>
      </c>
    </row>
    <row r="123" spans="1:6" x14ac:dyDescent="0.25">
      <c r="A123">
        <v>84</v>
      </c>
      <c r="B123">
        <v>237</v>
      </c>
      <c r="C123">
        <v>6.3</v>
      </c>
      <c r="D123">
        <v>96</v>
      </c>
      <c r="E123">
        <v>8</v>
      </c>
      <c r="F123">
        <v>30</v>
      </c>
    </row>
    <row r="124" spans="1:6" x14ac:dyDescent="0.25">
      <c r="A124">
        <v>85</v>
      </c>
      <c r="B124">
        <v>188</v>
      </c>
      <c r="C124">
        <v>6.3</v>
      </c>
      <c r="D124">
        <v>94</v>
      </c>
      <c r="E124">
        <v>8</v>
      </c>
      <c r="F124">
        <v>31</v>
      </c>
    </row>
    <row r="125" spans="1:6" x14ac:dyDescent="0.25">
      <c r="A125">
        <v>96</v>
      </c>
      <c r="B125">
        <v>167</v>
      </c>
      <c r="C125">
        <v>6.9</v>
      </c>
      <c r="D125">
        <v>91</v>
      </c>
      <c r="E125">
        <v>9</v>
      </c>
      <c r="F125">
        <v>1</v>
      </c>
    </row>
    <row r="126" spans="1:6" x14ac:dyDescent="0.25">
      <c r="A126">
        <v>78</v>
      </c>
      <c r="B126">
        <v>197</v>
      </c>
      <c r="C126">
        <v>5.0999999999999996</v>
      </c>
      <c r="D126">
        <v>92</v>
      </c>
      <c r="E126">
        <v>9</v>
      </c>
      <c r="F126">
        <v>2</v>
      </c>
    </row>
    <row r="127" spans="1:6" x14ac:dyDescent="0.25">
      <c r="A127">
        <v>73</v>
      </c>
      <c r="B127">
        <v>183</v>
      </c>
      <c r="C127">
        <v>2.8</v>
      </c>
      <c r="D127">
        <v>93</v>
      </c>
      <c r="E127">
        <v>9</v>
      </c>
      <c r="F127">
        <v>3</v>
      </c>
    </row>
    <row r="128" spans="1:6" x14ac:dyDescent="0.25">
      <c r="A128">
        <v>91</v>
      </c>
      <c r="B128">
        <v>189</v>
      </c>
      <c r="C128">
        <v>4.5999999999999996</v>
      </c>
      <c r="D128">
        <v>93</v>
      </c>
      <c r="E128">
        <v>9</v>
      </c>
      <c r="F128">
        <v>4</v>
      </c>
    </row>
    <row r="129" spans="1:6" x14ac:dyDescent="0.25">
      <c r="A129">
        <v>47</v>
      </c>
      <c r="B129">
        <v>95</v>
      </c>
      <c r="C129">
        <v>7.4</v>
      </c>
      <c r="D129">
        <v>87</v>
      </c>
      <c r="E129">
        <v>9</v>
      </c>
      <c r="F129">
        <v>5</v>
      </c>
    </row>
    <row r="130" spans="1:6" x14ac:dyDescent="0.25">
      <c r="A130">
        <v>32</v>
      </c>
      <c r="B130">
        <v>92</v>
      </c>
      <c r="C130">
        <v>15.5</v>
      </c>
      <c r="D130">
        <v>84</v>
      </c>
      <c r="E130">
        <v>9</v>
      </c>
      <c r="F130">
        <v>6</v>
      </c>
    </row>
    <row r="131" spans="1:6" x14ac:dyDescent="0.25">
      <c r="A131">
        <v>20</v>
      </c>
      <c r="B131">
        <v>252</v>
      </c>
      <c r="C131">
        <v>10.9</v>
      </c>
      <c r="D131">
        <v>80</v>
      </c>
      <c r="E131">
        <v>9</v>
      </c>
      <c r="F131">
        <v>7</v>
      </c>
    </row>
    <row r="132" spans="1:6" x14ac:dyDescent="0.25">
      <c r="A132">
        <v>23</v>
      </c>
      <c r="B132">
        <v>220</v>
      </c>
      <c r="C132">
        <v>10.3</v>
      </c>
      <c r="D132">
        <v>78</v>
      </c>
      <c r="E132">
        <v>9</v>
      </c>
      <c r="F132">
        <v>8</v>
      </c>
    </row>
    <row r="133" spans="1:6" x14ac:dyDescent="0.25">
      <c r="A133">
        <v>21</v>
      </c>
      <c r="B133">
        <v>230</v>
      </c>
      <c r="C133">
        <v>10.9</v>
      </c>
      <c r="D133">
        <v>75</v>
      </c>
      <c r="E133">
        <v>9</v>
      </c>
      <c r="F133">
        <v>9</v>
      </c>
    </row>
    <row r="134" spans="1:6" x14ac:dyDescent="0.25">
      <c r="A134">
        <v>24</v>
      </c>
      <c r="B134">
        <v>259</v>
      </c>
      <c r="C134">
        <v>9.6999999999999993</v>
      </c>
      <c r="D134">
        <v>73</v>
      </c>
      <c r="E134">
        <v>9</v>
      </c>
      <c r="F134">
        <v>10</v>
      </c>
    </row>
    <row r="135" spans="1:6" x14ac:dyDescent="0.25">
      <c r="A135">
        <v>44</v>
      </c>
      <c r="B135">
        <v>236</v>
      </c>
      <c r="C135">
        <v>14.9</v>
      </c>
      <c r="D135">
        <v>81</v>
      </c>
      <c r="E135">
        <v>9</v>
      </c>
      <c r="F135">
        <v>11</v>
      </c>
    </row>
    <row r="136" spans="1:6" x14ac:dyDescent="0.25">
      <c r="A136">
        <v>21</v>
      </c>
      <c r="B136">
        <v>259</v>
      </c>
      <c r="C136">
        <v>15.5</v>
      </c>
      <c r="D136">
        <v>76</v>
      </c>
      <c r="E136">
        <v>9</v>
      </c>
      <c r="F136">
        <v>12</v>
      </c>
    </row>
    <row r="137" spans="1:6" x14ac:dyDescent="0.25">
      <c r="A137">
        <v>28</v>
      </c>
      <c r="B137">
        <v>238</v>
      </c>
      <c r="C137">
        <v>6.3</v>
      </c>
      <c r="D137">
        <v>77</v>
      </c>
      <c r="E137">
        <v>9</v>
      </c>
      <c r="F137">
        <v>13</v>
      </c>
    </row>
    <row r="138" spans="1:6" x14ac:dyDescent="0.25">
      <c r="A138">
        <v>9</v>
      </c>
      <c r="B138">
        <v>24</v>
      </c>
      <c r="C138">
        <v>10.9</v>
      </c>
      <c r="D138">
        <v>71</v>
      </c>
      <c r="E138">
        <v>9</v>
      </c>
      <c r="F138">
        <v>14</v>
      </c>
    </row>
    <row r="139" spans="1:6" x14ac:dyDescent="0.25">
      <c r="A139">
        <v>13</v>
      </c>
      <c r="B139">
        <v>112</v>
      </c>
      <c r="C139">
        <v>11.5</v>
      </c>
      <c r="D139">
        <v>71</v>
      </c>
      <c r="E139">
        <v>9</v>
      </c>
      <c r="F139">
        <v>15</v>
      </c>
    </row>
    <row r="140" spans="1:6" x14ac:dyDescent="0.25">
      <c r="A140">
        <v>46</v>
      </c>
      <c r="B140">
        <v>237</v>
      </c>
      <c r="C140">
        <v>6.9</v>
      </c>
      <c r="D140">
        <v>78</v>
      </c>
      <c r="E140">
        <v>9</v>
      </c>
      <c r="F140">
        <v>16</v>
      </c>
    </row>
    <row r="141" spans="1:6" x14ac:dyDescent="0.25">
      <c r="A141">
        <v>18</v>
      </c>
      <c r="B141">
        <v>224</v>
      </c>
      <c r="C141">
        <v>13.8</v>
      </c>
      <c r="D141">
        <v>67</v>
      </c>
      <c r="E141">
        <v>9</v>
      </c>
      <c r="F141">
        <v>17</v>
      </c>
    </row>
    <row r="142" spans="1:6" x14ac:dyDescent="0.25">
      <c r="A142">
        <v>13</v>
      </c>
      <c r="B142">
        <v>27</v>
      </c>
      <c r="C142">
        <v>10.3</v>
      </c>
      <c r="D142">
        <v>76</v>
      </c>
      <c r="E142">
        <v>9</v>
      </c>
      <c r="F142">
        <v>18</v>
      </c>
    </row>
    <row r="143" spans="1:6" x14ac:dyDescent="0.25">
      <c r="A143">
        <v>24</v>
      </c>
      <c r="B143">
        <v>238</v>
      </c>
      <c r="C143">
        <v>10.3</v>
      </c>
      <c r="D143">
        <v>68</v>
      </c>
      <c r="E143">
        <v>9</v>
      </c>
      <c r="F143">
        <v>19</v>
      </c>
    </row>
    <row r="144" spans="1:6" x14ac:dyDescent="0.25">
      <c r="A144">
        <v>16</v>
      </c>
      <c r="B144">
        <v>201</v>
      </c>
      <c r="C144">
        <v>8</v>
      </c>
      <c r="D144">
        <v>82</v>
      </c>
      <c r="E144">
        <v>9</v>
      </c>
      <c r="F144">
        <v>20</v>
      </c>
    </row>
    <row r="145" spans="1:6" x14ac:dyDescent="0.25">
      <c r="A145">
        <v>13</v>
      </c>
      <c r="B145">
        <v>238</v>
      </c>
      <c r="C145">
        <v>12.6</v>
      </c>
      <c r="D145">
        <v>64</v>
      </c>
      <c r="E145">
        <v>9</v>
      </c>
      <c r="F145">
        <v>21</v>
      </c>
    </row>
    <row r="146" spans="1:6" x14ac:dyDescent="0.25">
      <c r="A146">
        <v>23</v>
      </c>
      <c r="B146">
        <v>14</v>
      </c>
      <c r="C146">
        <v>9.1999999999999993</v>
      </c>
      <c r="D146">
        <v>71</v>
      </c>
      <c r="E146">
        <v>9</v>
      </c>
      <c r="F146">
        <v>22</v>
      </c>
    </row>
    <row r="147" spans="1:6" x14ac:dyDescent="0.25">
      <c r="A147">
        <v>36</v>
      </c>
      <c r="B147">
        <v>139</v>
      </c>
      <c r="C147">
        <v>10.3</v>
      </c>
      <c r="D147">
        <v>81</v>
      </c>
      <c r="E147">
        <v>9</v>
      </c>
      <c r="F147">
        <v>23</v>
      </c>
    </row>
    <row r="148" spans="1:6" x14ac:dyDescent="0.25">
      <c r="A148">
        <v>7</v>
      </c>
      <c r="B148">
        <v>49</v>
      </c>
      <c r="C148">
        <v>10.3</v>
      </c>
      <c r="D148">
        <v>69</v>
      </c>
      <c r="E148">
        <v>9</v>
      </c>
      <c r="F148">
        <v>24</v>
      </c>
    </row>
    <row r="149" spans="1:6" x14ac:dyDescent="0.25">
      <c r="A149">
        <v>14</v>
      </c>
      <c r="B149">
        <v>20</v>
      </c>
      <c r="C149">
        <v>16.600000000000001</v>
      </c>
      <c r="D149">
        <v>63</v>
      </c>
      <c r="E149">
        <v>9</v>
      </c>
      <c r="F149">
        <v>25</v>
      </c>
    </row>
    <row r="150" spans="1:6" x14ac:dyDescent="0.25">
      <c r="A150">
        <v>30</v>
      </c>
      <c r="B150">
        <v>193</v>
      </c>
      <c r="C150">
        <v>6.9</v>
      </c>
      <c r="D150">
        <v>70</v>
      </c>
      <c r="E150">
        <v>9</v>
      </c>
      <c r="F150">
        <v>26</v>
      </c>
    </row>
    <row r="151" spans="1:6" x14ac:dyDescent="0.25">
      <c r="A151">
        <v>31</v>
      </c>
      <c r="B151">
        <v>145</v>
      </c>
      <c r="C151">
        <v>13.2</v>
      </c>
      <c r="D151">
        <v>77</v>
      </c>
      <c r="E151">
        <v>9</v>
      </c>
      <c r="F151">
        <v>27</v>
      </c>
    </row>
    <row r="152" spans="1:6" x14ac:dyDescent="0.25">
      <c r="A152">
        <v>14</v>
      </c>
      <c r="B152">
        <v>191</v>
      </c>
      <c r="C152">
        <v>14.3</v>
      </c>
      <c r="D152">
        <v>75</v>
      </c>
      <c r="E152">
        <v>9</v>
      </c>
      <c r="F152">
        <v>28</v>
      </c>
    </row>
    <row r="153" spans="1:6" x14ac:dyDescent="0.25">
      <c r="A153">
        <v>18</v>
      </c>
      <c r="B153">
        <v>131</v>
      </c>
      <c r="C153">
        <v>8</v>
      </c>
      <c r="D153">
        <v>76</v>
      </c>
      <c r="E153">
        <v>9</v>
      </c>
      <c r="F153">
        <v>29</v>
      </c>
    </row>
    <row r="154" spans="1:6" x14ac:dyDescent="0.25">
      <c r="A154">
        <v>20</v>
      </c>
      <c r="B154">
        <v>223</v>
      </c>
      <c r="C154">
        <v>11.5</v>
      </c>
      <c r="D154">
        <v>68</v>
      </c>
      <c r="E154">
        <v>9</v>
      </c>
      <c r="F154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5A259-1E77-4D65-9006-E4696AFEB77E}">
  <dimension ref="A1:I154"/>
  <sheetViews>
    <sheetView zoomScale="140" zoomScaleNormal="140" workbookViewId="0">
      <selection activeCell="G89" sqref="G89"/>
    </sheetView>
  </sheetViews>
  <sheetFormatPr defaultRowHeight="15" x14ac:dyDescent="0.25"/>
  <cols>
    <col min="7" max="7" width="17.42578125" customWidth="1"/>
    <col min="8" max="8" width="13" customWidth="1"/>
    <col min="9" max="9" width="16.855468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F1" s="1" t="s">
        <v>5</v>
      </c>
      <c r="G1" s="1" t="s">
        <v>12</v>
      </c>
      <c r="H1" s="1" t="s">
        <v>13</v>
      </c>
      <c r="I1" s="1" t="s">
        <v>14</v>
      </c>
    </row>
    <row r="2" spans="1:9" x14ac:dyDescent="0.25">
      <c r="A2">
        <v>41</v>
      </c>
      <c r="B2">
        <v>190</v>
      </c>
      <c r="C2">
        <v>7.4</v>
      </c>
      <c r="D2">
        <v>67</v>
      </c>
      <c r="E2" t="s">
        <v>6</v>
      </c>
      <c r="F2">
        <v>1</v>
      </c>
      <c r="G2" s="2">
        <f>(D2-32)*5/9</f>
        <v>19.444444444444443</v>
      </c>
      <c r="H2">
        <f>IF(G2&gt;25,1,0)</f>
        <v>0</v>
      </c>
      <c r="I2">
        <f>IF(AND(A2&gt;65,G2&gt;25),2,IF(AND(A2&gt;50,A2&lt;=65,G2&gt;25),1,0))</f>
        <v>0</v>
      </c>
    </row>
    <row r="3" spans="1:9" x14ac:dyDescent="0.25">
      <c r="A3">
        <v>36</v>
      </c>
      <c r="B3">
        <v>118</v>
      </c>
      <c r="C3">
        <v>8</v>
      </c>
      <c r="D3">
        <v>72</v>
      </c>
      <c r="E3" t="s">
        <v>6</v>
      </c>
      <c r="F3">
        <v>2</v>
      </c>
      <c r="G3" s="2">
        <f>(D3-32)*5/9</f>
        <v>22.222222222222221</v>
      </c>
      <c r="H3">
        <f t="shared" ref="H3:H66" si="0">IF(G3&gt;25,1,0)</f>
        <v>0</v>
      </c>
      <c r="I3">
        <f t="shared" ref="I3:I66" si="1">IF(AND(A3&gt;65,G3&gt;25),2,IF(AND(A3&gt;50,A3&lt;=65,G3&gt;25),1,0))</f>
        <v>0</v>
      </c>
    </row>
    <row r="4" spans="1:9" x14ac:dyDescent="0.25">
      <c r="A4">
        <v>12</v>
      </c>
      <c r="B4">
        <v>149</v>
      </c>
      <c r="C4">
        <v>12.6</v>
      </c>
      <c r="D4">
        <v>74</v>
      </c>
      <c r="E4" t="s">
        <v>6</v>
      </c>
      <c r="F4">
        <v>3</v>
      </c>
      <c r="G4" s="2">
        <f t="shared" ref="G4:G66" si="2">(D4-32)*5/9</f>
        <v>23.333333333333332</v>
      </c>
      <c r="H4">
        <f t="shared" si="0"/>
        <v>0</v>
      </c>
      <c r="I4">
        <f t="shared" si="1"/>
        <v>0</v>
      </c>
    </row>
    <row r="5" spans="1:9" x14ac:dyDescent="0.25">
      <c r="A5">
        <v>18</v>
      </c>
      <c r="B5">
        <v>313</v>
      </c>
      <c r="C5">
        <v>11.5</v>
      </c>
      <c r="D5">
        <v>62</v>
      </c>
      <c r="E5" t="s">
        <v>6</v>
      </c>
      <c r="F5">
        <v>4</v>
      </c>
      <c r="G5" s="2">
        <f t="shared" si="2"/>
        <v>16.666666666666668</v>
      </c>
      <c r="H5">
        <f t="shared" si="0"/>
        <v>0</v>
      </c>
      <c r="I5">
        <f t="shared" si="1"/>
        <v>0</v>
      </c>
    </row>
    <row r="6" spans="1:9" x14ac:dyDescent="0.25">
      <c r="A6">
        <v>24</v>
      </c>
      <c r="B6">
        <v>181</v>
      </c>
      <c r="C6">
        <v>14.3</v>
      </c>
      <c r="D6">
        <v>56</v>
      </c>
      <c r="E6" t="s">
        <v>6</v>
      </c>
      <c r="F6">
        <v>5</v>
      </c>
      <c r="G6" s="2">
        <f t="shared" si="2"/>
        <v>13.333333333333334</v>
      </c>
      <c r="H6">
        <f t="shared" si="0"/>
        <v>0</v>
      </c>
      <c r="I6">
        <f t="shared" si="1"/>
        <v>0</v>
      </c>
    </row>
    <row r="7" spans="1:9" x14ac:dyDescent="0.25">
      <c r="A7">
        <v>28</v>
      </c>
      <c r="B7">
        <v>181</v>
      </c>
      <c r="C7">
        <v>14.9</v>
      </c>
      <c r="D7">
        <v>66</v>
      </c>
      <c r="E7" t="s">
        <v>6</v>
      </c>
      <c r="F7">
        <v>6</v>
      </c>
      <c r="G7" s="2">
        <f>(D7-32)*5/9</f>
        <v>18.888888888888889</v>
      </c>
      <c r="H7">
        <f t="shared" si="0"/>
        <v>0</v>
      </c>
      <c r="I7">
        <f t="shared" si="1"/>
        <v>0</v>
      </c>
    </row>
    <row r="8" spans="1:9" x14ac:dyDescent="0.25">
      <c r="A8">
        <v>23</v>
      </c>
      <c r="B8">
        <v>299</v>
      </c>
      <c r="C8">
        <v>8.6</v>
      </c>
      <c r="D8">
        <v>65</v>
      </c>
      <c r="E8" t="s">
        <v>6</v>
      </c>
      <c r="F8">
        <v>7</v>
      </c>
      <c r="G8" s="2">
        <f t="shared" si="2"/>
        <v>18.333333333333332</v>
      </c>
      <c r="H8">
        <f t="shared" si="0"/>
        <v>0</v>
      </c>
      <c r="I8">
        <f t="shared" si="1"/>
        <v>0</v>
      </c>
    </row>
    <row r="9" spans="1:9" x14ac:dyDescent="0.25">
      <c r="A9">
        <v>19</v>
      </c>
      <c r="B9">
        <v>99</v>
      </c>
      <c r="C9">
        <v>13.8</v>
      </c>
      <c r="D9">
        <v>59</v>
      </c>
      <c r="E9" t="s">
        <v>6</v>
      </c>
      <c r="F9">
        <v>8</v>
      </c>
      <c r="G9" s="2">
        <f t="shared" si="2"/>
        <v>15</v>
      </c>
      <c r="H9">
        <f t="shared" si="0"/>
        <v>0</v>
      </c>
      <c r="I9">
        <f t="shared" si="1"/>
        <v>0</v>
      </c>
    </row>
    <row r="10" spans="1:9" x14ac:dyDescent="0.25">
      <c r="A10">
        <v>8</v>
      </c>
      <c r="B10">
        <v>19</v>
      </c>
      <c r="C10">
        <v>20.100000000000001</v>
      </c>
      <c r="D10">
        <v>61</v>
      </c>
      <c r="E10" t="s">
        <v>6</v>
      </c>
      <c r="F10">
        <v>9</v>
      </c>
      <c r="G10" s="2">
        <f t="shared" si="2"/>
        <v>16.111111111111111</v>
      </c>
      <c r="H10">
        <f t="shared" si="0"/>
        <v>0</v>
      </c>
      <c r="I10">
        <f t="shared" si="1"/>
        <v>0</v>
      </c>
    </row>
    <row r="11" spans="1:9" x14ac:dyDescent="0.25">
      <c r="A11">
        <v>24</v>
      </c>
      <c r="B11">
        <v>194</v>
      </c>
      <c r="C11">
        <v>8.6</v>
      </c>
      <c r="D11">
        <v>69</v>
      </c>
      <c r="E11" t="s">
        <v>6</v>
      </c>
      <c r="F11">
        <v>10</v>
      </c>
      <c r="G11" s="2">
        <f t="shared" si="2"/>
        <v>20.555555555555557</v>
      </c>
      <c r="H11">
        <f t="shared" si="0"/>
        <v>0</v>
      </c>
      <c r="I11">
        <f t="shared" si="1"/>
        <v>0</v>
      </c>
    </row>
    <row r="12" spans="1:9" x14ac:dyDescent="0.25">
      <c r="A12">
        <v>7</v>
      </c>
      <c r="B12">
        <v>181</v>
      </c>
      <c r="C12">
        <v>6.9</v>
      </c>
      <c r="D12">
        <v>74</v>
      </c>
      <c r="E12" t="s">
        <v>6</v>
      </c>
      <c r="F12">
        <v>11</v>
      </c>
      <c r="G12" s="2">
        <f t="shared" si="2"/>
        <v>23.333333333333332</v>
      </c>
      <c r="H12">
        <f t="shared" si="0"/>
        <v>0</v>
      </c>
      <c r="I12">
        <f t="shared" si="1"/>
        <v>0</v>
      </c>
    </row>
    <row r="13" spans="1:9" x14ac:dyDescent="0.25">
      <c r="A13">
        <v>16</v>
      </c>
      <c r="B13">
        <v>256</v>
      </c>
      <c r="C13">
        <v>9.6999999999999993</v>
      </c>
      <c r="D13">
        <v>69</v>
      </c>
      <c r="E13" t="s">
        <v>6</v>
      </c>
      <c r="F13">
        <v>12</v>
      </c>
      <c r="G13" s="2">
        <f t="shared" si="2"/>
        <v>20.555555555555557</v>
      </c>
      <c r="H13">
        <f t="shared" si="0"/>
        <v>0</v>
      </c>
      <c r="I13">
        <f t="shared" si="1"/>
        <v>0</v>
      </c>
    </row>
    <row r="14" spans="1:9" x14ac:dyDescent="0.25">
      <c r="A14">
        <v>11</v>
      </c>
      <c r="B14">
        <v>290</v>
      </c>
      <c r="C14">
        <v>9.1999999999999993</v>
      </c>
      <c r="D14">
        <v>66</v>
      </c>
      <c r="E14" t="s">
        <v>6</v>
      </c>
      <c r="F14">
        <v>13</v>
      </c>
      <c r="G14" s="2">
        <f t="shared" si="2"/>
        <v>18.888888888888889</v>
      </c>
      <c r="H14">
        <f t="shared" si="0"/>
        <v>0</v>
      </c>
      <c r="I14">
        <f t="shared" si="1"/>
        <v>0</v>
      </c>
    </row>
    <row r="15" spans="1:9" x14ac:dyDescent="0.25">
      <c r="A15">
        <v>14</v>
      </c>
      <c r="B15">
        <v>274</v>
      </c>
      <c r="C15">
        <v>10.9</v>
      </c>
      <c r="D15">
        <v>68</v>
      </c>
      <c r="E15" t="s">
        <v>6</v>
      </c>
      <c r="F15">
        <v>14</v>
      </c>
      <c r="G15" s="2">
        <f t="shared" si="2"/>
        <v>20</v>
      </c>
      <c r="H15">
        <f t="shared" si="0"/>
        <v>0</v>
      </c>
      <c r="I15">
        <f t="shared" si="1"/>
        <v>0</v>
      </c>
    </row>
    <row r="16" spans="1:9" x14ac:dyDescent="0.25">
      <c r="A16">
        <v>18</v>
      </c>
      <c r="B16">
        <v>65</v>
      </c>
      <c r="C16">
        <v>13.2</v>
      </c>
      <c r="D16">
        <v>58</v>
      </c>
      <c r="E16" t="s">
        <v>6</v>
      </c>
      <c r="F16">
        <v>15</v>
      </c>
      <c r="G16" s="2">
        <f t="shared" si="2"/>
        <v>14.444444444444445</v>
      </c>
      <c r="H16">
        <f t="shared" si="0"/>
        <v>0</v>
      </c>
      <c r="I16">
        <f t="shared" si="1"/>
        <v>0</v>
      </c>
    </row>
    <row r="17" spans="1:9" x14ac:dyDescent="0.25">
      <c r="A17">
        <v>14</v>
      </c>
      <c r="B17">
        <v>334</v>
      </c>
      <c r="C17">
        <v>11.5</v>
      </c>
      <c r="D17">
        <v>64</v>
      </c>
      <c r="E17" t="s">
        <v>6</v>
      </c>
      <c r="F17">
        <v>16</v>
      </c>
      <c r="G17" s="2">
        <f t="shared" si="2"/>
        <v>17.777777777777779</v>
      </c>
      <c r="H17">
        <f t="shared" si="0"/>
        <v>0</v>
      </c>
      <c r="I17">
        <f t="shared" si="1"/>
        <v>0</v>
      </c>
    </row>
    <row r="18" spans="1:9" x14ac:dyDescent="0.25">
      <c r="A18">
        <v>34</v>
      </c>
      <c r="B18">
        <v>307</v>
      </c>
      <c r="C18">
        <v>12</v>
      </c>
      <c r="D18">
        <v>66</v>
      </c>
      <c r="E18" t="s">
        <v>6</v>
      </c>
      <c r="F18">
        <v>17</v>
      </c>
      <c r="G18" s="2">
        <f t="shared" si="2"/>
        <v>18.888888888888889</v>
      </c>
      <c r="H18">
        <f t="shared" si="0"/>
        <v>0</v>
      </c>
      <c r="I18">
        <f t="shared" si="1"/>
        <v>0</v>
      </c>
    </row>
    <row r="19" spans="1:9" x14ac:dyDescent="0.25">
      <c r="A19">
        <v>6</v>
      </c>
      <c r="B19">
        <v>78</v>
      </c>
      <c r="C19">
        <v>18.399999999999999</v>
      </c>
      <c r="D19">
        <v>57</v>
      </c>
      <c r="E19" t="s">
        <v>6</v>
      </c>
      <c r="F19">
        <v>18</v>
      </c>
      <c r="G19" s="2">
        <f t="shared" si="2"/>
        <v>13.888888888888889</v>
      </c>
      <c r="H19">
        <f t="shared" si="0"/>
        <v>0</v>
      </c>
      <c r="I19">
        <f t="shared" si="1"/>
        <v>0</v>
      </c>
    </row>
    <row r="20" spans="1:9" x14ac:dyDescent="0.25">
      <c r="A20">
        <v>30</v>
      </c>
      <c r="B20">
        <v>322</v>
      </c>
      <c r="C20">
        <v>11.5</v>
      </c>
      <c r="D20">
        <v>68</v>
      </c>
      <c r="E20" t="s">
        <v>6</v>
      </c>
      <c r="F20">
        <v>19</v>
      </c>
      <c r="G20" s="2">
        <f t="shared" si="2"/>
        <v>20</v>
      </c>
      <c r="H20">
        <f t="shared" si="0"/>
        <v>0</v>
      </c>
      <c r="I20">
        <f t="shared" si="1"/>
        <v>0</v>
      </c>
    </row>
    <row r="21" spans="1:9" x14ac:dyDescent="0.25">
      <c r="A21">
        <v>11</v>
      </c>
      <c r="B21">
        <v>44</v>
      </c>
      <c r="C21">
        <v>9.6999999999999993</v>
      </c>
      <c r="D21">
        <v>62</v>
      </c>
      <c r="E21" t="s">
        <v>6</v>
      </c>
      <c r="F21">
        <v>20</v>
      </c>
      <c r="G21" s="2">
        <f t="shared" si="2"/>
        <v>16.666666666666668</v>
      </c>
      <c r="H21">
        <f t="shared" si="0"/>
        <v>0</v>
      </c>
      <c r="I21">
        <f t="shared" si="1"/>
        <v>0</v>
      </c>
    </row>
    <row r="22" spans="1:9" x14ac:dyDescent="0.25">
      <c r="A22">
        <v>1</v>
      </c>
      <c r="B22">
        <v>8</v>
      </c>
      <c r="C22">
        <v>9.6999999999999993</v>
      </c>
      <c r="D22">
        <v>59</v>
      </c>
      <c r="E22" t="s">
        <v>6</v>
      </c>
      <c r="F22">
        <v>21</v>
      </c>
      <c r="G22" s="2">
        <f t="shared" si="2"/>
        <v>15</v>
      </c>
      <c r="H22">
        <f t="shared" si="0"/>
        <v>0</v>
      </c>
      <c r="I22">
        <f t="shared" si="1"/>
        <v>0</v>
      </c>
    </row>
    <row r="23" spans="1:9" x14ac:dyDescent="0.25">
      <c r="A23">
        <v>11</v>
      </c>
      <c r="B23">
        <v>320</v>
      </c>
      <c r="C23">
        <v>16.600000000000001</v>
      </c>
      <c r="D23">
        <v>73</v>
      </c>
      <c r="E23" t="s">
        <v>6</v>
      </c>
      <c r="F23">
        <v>22</v>
      </c>
      <c r="G23" s="2">
        <f t="shared" si="2"/>
        <v>22.777777777777779</v>
      </c>
      <c r="H23">
        <f t="shared" si="0"/>
        <v>0</v>
      </c>
      <c r="I23">
        <f t="shared" si="1"/>
        <v>0</v>
      </c>
    </row>
    <row r="24" spans="1:9" x14ac:dyDescent="0.25">
      <c r="A24">
        <v>4</v>
      </c>
      <c r="B24">
        <v>25</v>
      </c>
      <c r="C24">
        <v>9.6999999999999993</v>
      </c>
      <c r="D24">
        <v>61</v>
      </c>
      <c r="E24" t="s">
        <v>6</v>
      </c>
      <c r="F24">
        <v>23</v>
      </c>
      <c r="G24" s="2">
        <f t="shared" si="2"/>
        <v>16.111111111111111</v>
      </c>
      <c r="H24">
        <f t="shared" si="0"/>
        <v>0</v>
      </c>
      <c r="I24">
        <f t="shared" si="1"/>
        <v>0</v>
      </c>
    </row>
    <row r="25" spans="1:9" x14ac:dyDescent="0.25">
      <c r="A25">
        <v>32</v>
      </c>
      <c r="B25">
        <v>92</v>
      </c>
      <c r="C25">
        <v>12</v>
      </c>
      <c r="D25">
        <v>61</v>
      </c>
      <c r="E25" t="s">
        <v>6</v>
      </c>
      <c r="F25">
        <v>24</v>
      </c>
      <c r="G25" s="2">
        <f t="shared" si="2"/>
        <v>16.111111111111111</v>
      </c>
      <c r="H25">
        <f t="shared" si="0"/>
        <v>0</v>
      </c>
      <c r="I25">
        <f t="shared" si="1"/>
        <v>0</v>
      </c>
    </row>
    <row r="26" spans="1:9" x14ac:dyDescent="0.25">
      <c r="A26">
        <v>24</v>
      </c>
      <c r="B26">
        <v>66</v>
      </c>
      <c r="C26">
        <v>16.600000000000001</v>
      </c>
      <c r="D26">
        <v>57</v>
      </c>
      <c r="E26" t="s">
        <v>6</v>
      </c>
      <c r="F26">
        <v>25</v>
      </c>
      <c r="G26" s="2">
        <f t="shared" si="2"/>
        <v>13.888888888888889</v>
      </c>
      <c r="H26">
        <f t="shared" si="0"/>
        <v>0</v>
      </c>
      <c r="I26">
        <f t="shared" si="1"/>
        <v>0</v>
      </c>
    </row>
    <row r="27" spans="1:9" x14ac:dyDescent="0.25">
      <c r="A27">
        <v>24</v>
      </c>
      <c r="B27">
        <v>266</v>
      </c>
      <c r="C27">
        <v>14.9</v>
      </c>
      <c r="D27">
        <v>58</v>
      </c>
      <c r="E27" t="s">
        <v>6</v>
      </c>
      <c r="F27">
        <v>26</v>
      </c>
      <c r="G27" s="2">
        <f t="shared" si="2"/>
        <v>14.444444444444445</v>
      </c>
      <c r="H27">
        <f t="shared" si="0"/>
        <v>0</v>
      </c>
      <c r="I27">
        <f t="shared" si="1"/>
        <v>0</v>
      </c>
    </row>
    <row r="28" spans="1:9" x14ac:dyDescent="0.25">
      <c r="A28">
        <v>24</v>
      </c>
      <c r="B28">
        <v>181</v>
      </c>
      <c r="C28">
        <v>8</v>
      </c>
      <c r="D28">
        <v>57</v>
      </c>
      <c r="E28" t="s">
        <v>6</v>
      </c>
      <c r="F28">
        <v>27</v>
      </c>
      <c r="G28" s="2">
        <f t="shared" si="2"/>
        <v>13.888888888888889</v>
      </c>
      <c r="H28">
        <f t="shared" si="0"/>
        <v>0</v>
      </c>
      <c r="I28">
        <f t="shared" si="1"/>
        <v>0</v>
      </c>
    </row>
    <row r="29" spans="1:9" x14ac:dyDescent="0.25">
      <c r="A29">
        <v>23</v>
      </c>
      <c r="B29">
        <v>13</v>
      </c>
      <c r="C29">
        <v>12</v>
      </c>
      <c r="D29">
        <v>67</v>
      </c>
      <c r="E29" t="s">
        <v>6</v>
      </c>
      <c r="F29">
        <v>28</v>
      </c>
      <c r="G29" s="2">
        <f t="shared" si="2"/>
        <v>19.444444444444443</v>
      </c>
      <c r="H29">
        <f t="shared" si="0"/>
        <v>0</v>
      </c>
      <c r="I29">
        <f t="shared" si="1"/>
        <v>0</v>
      </c>
    </row>
    <row r="30" spans="1:9" x14ac:dyDescent="0.25">
      <c r="A30">
        <v>45</v>
      </c>
      <c r="B30">
        <v>252</v>
      </c>
      <c r="C30">
        <v>14.9</v>
      </c>
      <c r="D30">
        <v>81</v>
      </c>
      <c r="E30" t="s">
        <v>6</v>
      </c>
      <c r="F30">
        <v>29</v>
      </c>
      <c r="G30" s="2">
        <f t="shared" si="2"/>
        <v>27.222222222222221</v>
      </c>
      <c r="H30">
        <f t="shared" si="0"/>
        <v>1</v>
      </c>
      <c r="I30">
        <f t="shared" si="1"/>
        <v>0</v>
      </c>
    </row>
    <row r="31" spans="1:9" x14ac:dyDescent="0.25">
      <c r="A31">
        <v>115</v>
      </c>
      <c r="B31">
        <v>223</v>
      </c>
      <c r="C31">
        <v>5.7</v>
      </c>
      <c r="D31">
        <v>79</v>
      </c>
      <c r="E31" t="s">
        <v>6</v>
      </c>
      <c r="F31">
        <v>30</v>
      </c>
      <c r="G31" s="2">
        <f t="shared" si="2"/>
        <v>26.111111111111111</v>
      </c>
      <c r="H31">
        <f t="shared" si="0"/>
        <v>1</v>
      </c>
      <c r="I31">
        <f t="shared" si="1"/>
        <v>2</v>
      </c>
    </row>
    <row r="32" spans="1:9" x14ac:dyDescent="0.25">
      <c r="A32">
        <v>37</v>
      </c>
      <c r="B32">
        <v>279</v>
      </c>
      <c r="C32">
        <v>7.4</v>
      </c>
      <c r="D32">
        <v>76</v>
      </c>
      <c r="E32" t="s">
        <v>6</v>
      </c>
      <c r="F32">
        <v>31</v>
      </c>
      <c r="G32" s="2">
        <f t="shared" si="2"/>
        <v>24.444444444444443</v>
      </c>
      <c r="H32">
        <f t="shared" si="0"/>
        <v>0</v>
      </c>
      <c r="I32">
        <f t="shared" si="1"/>
        <v>0</v>
      </c>
    </row>
    <row r="33" spans="1:9" x14ac:dyDescent="0.25">
      <c r="A33">
        <v>29</v>
      </c>
      <c r="B33">
        <v>286</v>
      </c>
      <c r="C33">
        <v>8.6</v>
      </c>
      <c r="D33">
        <v>78</v>
      </c>
      <c r="E33" t="s">
        <v>7</v>
      </c>
      <c r="F33">
        <v>1</v>
      </c>
      <c r="G33" s="2">
        <f t="shared" si="2"/>
        <v>25.555555555555557</v>
      </c>
      <c r="H33">
        <f t="shared" si="0"/>
        <v>1</v>
      </c>
      <c r="I33">
        <f t="shared" si="1"/>
        <v>0</v>
      </c>
    </row>
    <row r="34" spans="1:9" x14ac:dyDescent="0.25">
      <c r="A34">
        <v>29</v>
      </c>
      <c r="B34">
        <v>287</v>
      </c>
      <c r="C34">
        <v>9.6999999999999993</v>
      </c>
      <c r="D34">
        <v>74</v>
      </c>
      <c r="E34" t="s">
        <v>7</v>
      </c>
      <c r="F34">
        <v>2</v>
      </c>
      <c r="G34" s="2">
        <f t="shared" si="2"/>
        <v>23.333333333333332</v>
      </c>
      <c r="H34">
        <f t="shared" si="0"/>
        <v>0</v>
      </c>
      <c r="I34">
        <f t="shared" si="1"/>
        <v>0</v>
      </c>
    </row>
    <row r="35" spans="1:9" x14ac:dyDescent="0.25">
      <c r="A35">
        <v>29</v>
      </c>
      <c r="B35">
        <v>242</v>
      </c>
      <c r="C35">
        <v>16.100000000000001</v>
      </c>
      <c r="D35">
        <v>67</v>
      </c>
      <c r="E35" t="s">
        <v>7</v>
      </c>
      <c r="F35">
        <v>3</v>
      </c>
      <c r="G35" s="2">
        <f t="shared" si="2"/>
        <v>19.444444444444443</v>
      </c>
      <c r="H35">
        <f t="shared" si="0"/>
        <v>0</v>
      </c>
      <c r="I35">
        <f t="shared" si="1"/>
        <v>0</v>
      </c>
    </row>
    <row r="36" spans="1:9" x14ac:dyDescent="0.25">
      <c r="A36">
        <v>29</v>
      </c>
      <c r="B36">
        <v>186</v>
      </c>
      <c r="C36">
        <v>9.1999999999999993</v>
      </c>
      <c r="D36">
        <v>84</v>
      </c>
      <c r="E36" t="s">
        <v>7</v>
      </c>
      <c r="F36">
        <v>4</v>
      </c>
      <c r="G36" s="2">
        <f t="shared" si="2"/>
        <v>28.888888888888889</v>
      </c>
      <c r="H36">
        <f t="shared" si="0"/>
        <v>1</v>
      </c>
      <c r="I36">
        <f t="shared" si="1"/>
        <v>0</v>
      </c>
    </row>
    <row r="37" spans="1:9" x14ac:dyDescent="0.25">
      <c r="A37">
        <v>29</v>
      </c>
      <c r="B37">
        <v>220</v>
      </c>
      <c r="C37">
        <v>8.6</v>
      </c>
      <c r="D37">
        <v>85</v>
      </c>
      <c r="E37" t="s">
        <v>7</v>
      </c>
      <c r="F37">
        <v>5</v>
      </c>
      <c r="G37" s="2">
        <f t="shared" si="2"/>
        <v>29.444444444444443</v>
      </c>
      <c r="H37">
        <f t="shared" si="0"/>
        <v>1</v>
      </c>
      <c r="I37">
        <f t="shared" si="1"/>
        <v>0</v>
      </c>
    </row>
    <row r="38" spans="1:9" x14ac:dyDescent="0.25">
      <c r="A38">
        <v>29</v>
      </c>
      <c r="B38">
        <v>264</v>
      </c>
      <c r="C38">
        <v>14.3</v>
      </c>
      <c r="D38">
        <v>79</v>
      </c>
      <c r="E38" t="s">
        <v>7</v>
      </c>
      <c r="F38">
        <v>6</v>
      </c>
      <c r="G38" s="2">
        <f t="shared" si="2"/>
        <v>26.111111111111111</v>
      </c>
      <c r="H38">
        <f t="shared" si="0"/>
        <v>1</v>
      </c>
      <c r="I38">
        <f t="shared" si="1"/>
        <v>0</v>
      </c>
    </row>
    <row r="39" spans="1:9" x14ac:dyDescent="0.25">
      <c r="A39">
        <v>29</v>
      </c>
      <c r="B39">
        <v>127</v>
      </c>
      <c r="C39">
        <v>9.6999999999999993</v>
      </c>
      <c r="D39">
        <v>82</v>
      </c>
      <c r="E39" t="s">
        <v>7</v>
      </c>
      <c r="F39">
        <v>7</v>
      </c>
      <c r="G39" s="2">
        <f t="shared" si="2"/>
        <v>27.777777777777779</v>
      </c>
      <c r="H39">
        <f t="shared" si="0"/>
        <v>1</v>
      </c>
      <c r="I39">
        <f t="shared" si="1"/>
        <v>0</v>
      </c>
    </row>
    <row r="40" spans="1:9" x14ac:dyDescent="0.25">
      <c r="A40">
        <v>29</v>
      </c>
      <c r="B40">
        <v>273</v>
      </c>
      <c r="C40">
        <v>6.9</v>
      </c>
      <c r="D40">
        <v>87</v>
      </c>
      <c r="E40" t="s">
        <v>7</v>
      </c>
      <c r="F40">
        <v>8</v>
      </c>
      <c r="G40" s="2">
        <f t="shared" si="2"/>
        <v>30.555555555555557</v>
      </c>
      <c r="H40">
        <f t="shared" si="0"/>
        <v>1</v>
      </c>
      <c r="I40">
        <f t="shared" si="1"/>
        <v>0</v>
      </c>
    </row>
    <row r="41" spans="1:9" x14ac:dyDescent="0.25">
      <c r="A41">
        <v>71</v>
      </c>
      <c r="B41">
        <v>291</v>
      </c>
      <c r="C41">
        <v>13.8</v>
      </c>
      <c r="D41">
        <v>90</v>
      </c>
      <c r="E41" t="s">
        <v>7</v>
      </c>
      <c r="F41">
        <v>9</v>
      </c>
      <c r="G41" s="2">
        <f t="shared" si="2"/>
        <v>32.222222222222221</v>
      </c>
      <c r="H41">
        <f t="shared" si="0"/>
        <v>1</v>
      </c>
      <c r="I41">
        <f t="shared" si="1"/>
        <v>2</v>
      </c>
    </row>
    <row r="42" spans="1:9" x14ac:dyDescent="0.25">
      <c r="A42">
        <v>39</v>
      </c>
      <c r="B42">
        <v>323</v>
      </c>
      <c r="C42">
        <v>11.5</v>
      </c>
      <c r="D42">
        <v>87</v>
      </c>
      <c r="E42" t="s">
        <v>7</v>
      </c>
      <c r="F42">
        <v>10</v>
      </c>
      <c r="G42" s="2">
        <f t="shared" si="2"/>
        <v>30.555555555555557</v>
      </c>
      <c r="H42">
        <f t="shared" si="0"/>
        <v>1</v>
      </c>
      <c r="I42">
        <f t="shared" si="1"/>
        <v>0</v>
      </c>
    </row>
    <row r="43" spans="1:9" x14ac:dyDescent="0.25">
      <c r="A43">
        <v>29</v>
      </c>
      <c r="B43">
        <v>259</v>
      </c>
      <c r="C43">
        <v>10.9</v>
      </c>
      <c r="D43">
        <v>93</v>
      </c>
      <c r="E43" t="s">
        <v>7</v>
      </c>
      <c r="F43">
        <v>11</v>
      </c>
      <c r="G43" s="2">
        <f t="shared" si="2"/>
        <v>33.888888888888886</v>
      </c>
      <c r="H43">
        <f t="shared" si="0"/>
        <v>1</v>
      </c>
      <c r="I43">
        <f t="shared" si="1"/>
        <v>0</v>
      </c>
    </row>
    <row r="44" spans="1:9" x14ac:dyDescent="0.25">
      <c r="A44">
        <v>29</v>
      </c>
      <c r="B44">
        <v>250</v>
      </c>
      <c r="C44">
        <v>9.1999999999999993</v>
      </c>
      <c r="D44">
        <v>92</v>
      </c>
      <c r="E44" t="s">
        <v>7</v>
      </c>
      <c r="F44">
        <v>12</v>
      </c>
      <c r="G44" s="2">
        <f t="shared" si="2"/>
        <v>33.333333333333336</v>
      </c>
      <c r="H44">
        <f t="shared" si="0"/>
        <v>1</v>
      </c>
      <c r="I44">
        <f t="shared" si="1"/>
        <v>0</v>
      </c>
    </row>
    <row r="45" spans="1:9" x14ac:dyDescent="0.25">
      <c r="A45">
        <v>23</v>
      </c>
      <c r="B45">
        <v>148</v>
      </c>
      <c r="C45">
        <v>8</v>
      </c>
      <c r="D45">
        <v>82</v>
      </c>
      <c r="E45" t="s">
        <v>7</v>
      </c>
      <c r="F45">
        <v>13</v>
      </c>
      <c r="G45" s="2">
        <f t="shared" si="2"/>
        <v>27.777777777777779</v>
      </c>
      <c r="H45">
        <f t="shared" si="0"/>
        <v>1</v>
      </c>
      <c r="I45">
        <f t="shared" si="1"/>
        <v>0</v>
      </c>
    </row>
    <row r="46" spans="1:9" x14ac:dyDescent="0.25">
      <c r="A46">
        <v>29</v>
      </c>
      <c r="B46">
        <v>332</v>
      </c>
      <c r="C46">
        <v>13.8</v>
      </c>
      <c r="D46">
        <v>80</v>
      </c>
      <c r="E46" t="s">
        <v>7</v>
      </c>
      <c r="F46">
        <v>14</v>
      </c>
      <c r="G46" s="2">
        <f t="shared" si="2"/>
        <v>26.666666666666668</v>
      </c>
      <c r="H46">
        <f t="shared" si="0"/>
        <v>1</v>
      </c>
      <c r="I46">
        <f t="shared" si="1"/>
        <v>0</v>
      </c>
    </row>
    <row r="47" spans="1:9" x14ac:dyDescent="0.25">
      <c r="A47">
        <v>29</v>
      </c>
      <c r="B47">
        <v>322</v>
      </c>
      <c r="C47">
        <v>11.5</v>
      </c>
      <c r="D47">
        <v>79</v>
      </c>
      <c r="E47" t="s">
        <v>7</v>
      </c>
      <c r="F47">
        <v>15</v>
      </c>
      <c r="G47" s="2">
        <f t="shared" si="2"/>
        <v>26.111111111111111</v>
      </c>
      <c r="H47">
        <f t="shared" si="0"/>
        <v>1</v>
      </c>
      <c r="I47">
        <f t="shared" si="1"/>
        <v>0</v>
      </c>
    </row>
    <row r="48" spans="1:9" x14ac:dyDescent="0.25">
      <c r="A48">
        <v>21</v>
      </c>
      <c r="B48">
        <v>191</v>
      </c>
      <c r="C48">
        <v>14.9</v>
      </c>
      <c r="D48">
        <v>77</v>
      </c>
      <c r="E48" t="s">
        <v>7</v>
      </c>
      <c r="F48">
        <v>16</v>
      </c>
      <c r="G48" s="2">
        <f t="shared" si="2"/>
        <v>25</v>
      </c>
      <c r="H48">
        <f t="shared" si="0"/>
        <v>0</v>
      </c>
      <c r="I48">
        <f t="shared" si="1"/>
        <v>0</v>
      </c>
    </row>
    <row r="49" spans="1:9" x14ac:dyDescent="0.25">
      <c r="A49">
        <v>37</v>
      </c>
      <c r="B49">
        <v>284</v>
      </c>
      <c r="C49">
        <v>20.7</v>
      </c>
      <c r="D49">
        <v>72</v>
      </c>
      <c r="E49" t="s">
        <v>7</v>
      </c>
      <c r="F49">
        <v>17</v>
      </c>
      <c r="G49" s="2">
        <f t="shared" si="2"/>
        <v>22.222222222222221</v>
      </c>
      <c r="H49">
        <f t="shared" si="0"/>
        <v>0</v>
      </c>
      <c r="I49">
        <f t="shared" si="1"/>
        <v>0</v>
      </c>
    </row>
    <row r="50" spans="1:9" x14ac:dyDescent="0.25">
      <c r="A50">
        <v>20</v>
      </c>
      <c r="B50">
        <v>37</v>
      </c>
      <c r="C50">
        <v>9.1999999999999993</v>
      </c>
      <c r="D50">
        <v>65</v>
      </c>
      <c r="E50" t="s">
        <v>7</v>
      </c>
      <c r="F50">
        <v>18</v>
      </c>
      <c r="G50" s="2">
        <f t="shared" si="2"/>
        <v>18.333333333333332</v>
      </c>
      <c r="H50">
        <f t="shared" si="0"/>
        <v>0</v>
      </c>
      <c r="I50">
        <f t="shared" si="1"/>
        <v>0</v>
      </c>
    </row>
    <row r="51" spans="1:9" x14ac:dyDescent="0.25">
      <c r="A51">
        <v>12</v>
      </c>
      <c r="B51">
        <v>120</v>
      </c>
      <c r="C51">
        <v>11.5</v>
      </c>
      <c r="D51">
        <v>73</v>
      </c>
      <c r="E51" t="s">
        <v>7</v>
      </c>
      <c r="F51">
        <v>19</v>
      </c>
      <c r="G51" s="2">
        <f t="shared" si="2"/>
        <v>22.777777777777779</v>
      </c>
      <c r="H51">
        <f t="shared" si="0"/>
        <v>0</v>
      </c>
      <c r="I51">
        <f t="shared" si="1"/>
        <v>0</v>
      </c>
    </row>
    <row r="52" spans="1:9" x14ac:dyDescent="0.25">
      <c r="A52">
        <v>13</v>
      </c>
      <c r="B52">
        <v>137</v>
      </c>
      <c r="C52">
        <v>10.3</v>
      </c>
      <c r="D52">
        <v>76</v>
      </c>
      <c r="E52" t="s">
        <v>7</v>
      </c>
      <c r="F52">
        <v>20</v>
      </c>
      <c r="G52" s="2">
        <f t="shared" si="2"/>
        <v>24.444444444444443</v>
      </c>
      <c r="H52">
        <f t="shared" si="0"/>
        <v>0</v>
      </c>
      <c r="I52">
        <f t="shared" si="1"/>
        <v>0</v>
      </c>
    </row>
    <row r="53" spans="1:9" x14ac:dyDescent="0.25">
      <c r="A53">
        <v>29</v>
      </c>
      <c r="B53">
        <v>150</v>
      </c>
      <c r="C53">
        <v>6.3</v>
      </c>
      <c r="D53">
        <v>77</v>
      </c>
      <c r="E53" t="s">
        <v>7</v>
      </c>
      <c r="F53">
        <v>21</v>
      </c>
      <c r="G53" s="2">
        <f t="shared" si="2"/>
        <v>25</v>
      </c>
      <c r="H53">
        <f t="shared" si="0"/>
        <v>0</v>
      </c>
      <c r="I53">
        <f t="shared" si="1"/>
        <v>0</v>
      </c>
    </row>
    <row r="54" spans="1:9" x14ac:dyDescent="0.25">
      <c r="A54">
        <v>29</v>
      </c>
      <c r="B54">
        <v>59</v>
      </c>
      <c r="C54">
        <v>1.7</v>
      </c>
      <c r="D54">
        <v>76</v>
      </c>
      <c r="E54" t="s">
        <v>7</v>
      </c>
      <c r="F54">
        <v>22</v>
      </c>
      <c r="G54" s="2">
        <f t="shared" si="2"/>
        <v>24.444444444444443</v>
      </c>
      <c r="H54">
        <f t="shared" si="0"/>
        <v>0</v>
      </c>
      <c r="I54">
        <f t="shared" si="1"/>
        <v>0</v>
      </c>
    </row>
    <row r="55" spans="1:9" x14ac:dyDescent="0.25">
      <c r="A55">
        <v>29</v>
      </c>
      <c r="B55">
        <v>91</v>
      </c>
      <c r="C55">
        <v>4.5999999999999996</v>
      </c>
      <c r="D55">
        <v>76</v>
      </c>
      <c r="E55" t="s">
        <v>7</v>
      </c>
      <c r="F55">
        <v>23</v>
      </c>
      <c r="G55" s="2">
        <f t="shared" si="2"/>
        <v>24.444444444444443</v>
      </c>
      <c r="H55">
        <f t="shared" si="0"/>
        <v>0</v>
      </c>
      <c r="I55">
        <f t="shared" si="1"/>
        <v>0</v>
      </c>
    </row>
    <row r="56" spans="1:9" x14ac:dyDescent="0.25">
      <c r="A56">
        <v>29</v>
      </c>
      <c r="B56">
        <v>250</v>
      </c>
      <c r="C56">
        <v>6.3</v>
      </c>
      <c r="D56">
        <v>76</v>
      </c>
      <c r="E56" t="s">
        <v>7</v>
      </c>
      <c r="F56">
        <v>24</v>
      </c>
      <c r="G56" s="2">
        <f t="shared" si="2"/>
        <v>24.444444444444443</v>
      </c>
      <c r="H56">
        <f t="shared" si="0"/>
        <v>0</v>
      </c>
      <c r="I56">
        <f t="shared" si="1"/>
        <v>0</v>
      </c>
    </row>
    <row r="57" spans="1:9" x14ac:dyDescent="0.25">
      <c r="A57">
        <v>29</v>
      </c>
      <c r="B57">
        <v>135</v>
      </c>
      <c r="C57">
        <v>8</v>
      </c>
      <c r="D57">
        <v>75</v>
      </c>
      <c r="E57" t="s">
        <v>7</v>
      </c>
      <c r="F57">
        <v>25</v>
      </c>
      <c r="G57" s="2">
        <f t="shared" si="2"/>
        <v>23.888888888888889</v>
      </c>
      <c r="H57">
        <f t="shared" si="0"/>
        <v>0</v>
      </c>
      <c r="I57">
        <f t="shared" si="1"/>
        <v>0</v>
      </c>
    </row>
    <row r="58" spans="1:9" x14ac:dyDescent="0.25">
      <c r="A58">
        <v>29</v>
      </c>
      <c r="B58">
        <v>127</v>
      </c>
      <c r="C58">
        <v>8</v>
      </c>
      <c r="D58">
        <v>78</v>
      </c>
      <c r="E58" t="s">
        <v>7</v>
      </c>
      <c r="F58">
        <v>26</v>
      </c>
      <c r="G58" s="2">
        <f t="shared" si="2"/>
        <v>25.555555555555557</v>
      </c>
      <c r="H58">
        <f t="shared" si="0"/>
        <v>1</v>
      </c>
      <c r="I58">
        <f t="shared" si="1"/>
        <v>0</v>
      </c>
    </row>
    <row r="59" spans="1:9" x14ac:dyDescent="0.25">
      <c r="A59">
        <v>29</v>
      </c>
      <c r="B59">
        <v>47</v>
      </c>
      <c r="C59">
        <v>10.3</v>
      </c>
      <c r="D59">
        <v>73</v>
      </c>
      <c r="E59" t="s">
        <v>7</v>
      </c>
      <c r="F59">
        <v>27</v>
      </c>
      <c r="G59" s="2">
        <f t="shared" si="2"/>
        <v>22.777777777777779</v>
      </c>
      <c r="H59">
        <f t="shared" si="0"/>
        <v>0</v>
      </c>
      <c r="I59">
        <f t="shared" si="1"/>
        <v>0</v>
      </c>
    </row>
    <row r="60" spans="1:9" x14ac:dyDescent="0.25">
      <c r="A60">
        <v>29</v>
      </c>
      <c r="B60">
        <v>98</v>
      </c>
      <c r="C60">
        <v>11.5</v>
      </c>
      <c r="D60">
        <v>80</v>
      </c>
      <c r="E60" t="s">
        <v>7</v>
      </c>
      <c r="F60">
        <v>28</v>
      </c>
      <c r="G60" s="2">
        <f t="shared" si="2"/>
        <v>26.666666666666668</v>
      </c>
      <c r="H60">
        <f t="shared" si="0"/>
        <v>1</v>
      </c>
      <c r="I60">
        <f t="shared" si="1"/>
        <v>0</v>
      </c>
    </row>
    <row r="61" spans="1:9" x14ac:dyDescent="0.25">
      <c r="A61">
        <v>29</v>
      </c>
      <c r="B61">
        <v>31</v>
      </c>
      <c r="C61">
        <v>14.9</v>
      </c>
      <c r="D61">
        <v>77</v>
      </c>
      <c r="E61" t="s">
        <v>7</v>
      </c>
      <c r="F61">
        <v>29</v>
      </c>
      <c r="G61" s="2">
        <f t="shared" si="2"/>
        <v>25</v>
      </c>
      <c r="H61">
        <f t="shared" si="0"/>
        <v>0</v>
      </c>
      <c r="I61">
        <f t="shared" si="1"/>
        <v>0</v>
      </c>
    </row>
    <row r="62" spans="1:9" x14ac:dyDescent="0.25">
      <c r="A62">
        <v>29</v>
      </c>
      <c r="B62">
        <v>138</v>
      </c>
      <c r="C62">
        <v>8</v>
      </c>
      <c r="D62">
        <v>83</v>
      </c>
      <c r="E62" t="s">
        <v>7</v>
      </c>
      <c r="F62">
        <v>30</v>
      </c>
      <c r="G62" s="2">
        <f t="shared" si="2"/>
        <v>28.333333333333332</v>
      </c>
      <c r="H62">
        <f t="shared" si="0"/>
        <v>1</v>
      </c>
      <c r="I62">
        <f t="shared" si="1"/>
        <v>0</v>
      </c>
    </row>
    <row r="63" spans="1:9" x14ac:dyDescent="0.25">
      <c r="A63">
        <v>135</v>
      </c>
      <c r="B63">
        <v>269</v>
      </c>
      <c r="C63">
        <v>4.0999999999999996</v>
      </c>
      <c r="D63">
        <v>84</v>
      </c>
      <c r="E63" t="s">
        <v>8</v>
      </c>
      <c r="F63">
        <v>1</v>
      </c>
      <c r="G63" s="2">
        <f t="shared" si="2"/>
        <v>28.888888888888889</v>
      </c>
      <c r="H63">
        <f t="shared" si="0"/>
        <v>1</v>
      </c>
      <c r="I63">
        <f t="shared" si="1"/>
        <v>2</v>
      </c>
    </row>
    <row r="64" spans="1:9" x14ac:dyDescent="0.25">
      <c r="A64">
        <v>49</v>
      </c>
      <c r="B64">
        <v>248</v>
      </c>
      <c r="C64">
        <v>9.1999999999999993</v>
      </c>
      <c r="D64">
        <v>85</v>
      </c>
      <c r="E64" t="s">
        <v>8</v>
      </c>
      <c r="F64">
        <v>2</v>
      </c>
      <c r="G64" s="2">
        <f t="shared" si="2"/>
        <v>29.444444444444443</v>
      </c>
      <c r="H64">
        <f t="shared" si="0"/>
        <v>1</v>
      </c>
      <c r="I64">
        <f t="shared" si="1"/>
        <v>0</v>
      </c>
    </row>
    <row r="65" spans="1:9" x14ac:dyDescent="0.25">
      <c r="A65">
        <v>32</v>
      </c>
      <c r="B65">
        <v>236</v>
      </c>
      <c r="C65">
        <v>9.1999999999999993</v>
      </c>
      <c r="D65">
        <v>81</v>
      </c>
      <c r="E65" t="s">
        <v>8</v>
      </c>
      <c r="F65">
        <v>3</v>
      </c>
      <c r="G65" s="2">
        <f t="shared" si="2"/>
        <v>27.222222222222221</v>
      </c>
      <c r="H65">
        <f t="shared" si="0"/>
        <v>1</v>
      </c>
      <c r="I65">
        <f t="shared" si="1"/>
        <v>0</v>
      </c>
    </row>
    <row r="66" spans="1:9" x14ac:dyDescent="0.25">
      <c r="A66">
        <v>59</v>
      </c>
      <c r="B66">
        <v>101</v>
      </c>
      <c r="C66">
        <v>10.9</v>
      </c>
      <c r="D66">
        <v>84</v>
      </c>
      <c r="E66" t="s">
        <v>8</v>
      </c>
      <c r="F66">
        <v>4</v>
      </c>
      <c r="G66" s="2">
        <f t="shared" si="2"/>
        <v>28.888888888888889</v>
      </c>
      <c r="H66">
        <f t="shared" si="0"/>
        <v>1</v>
      </c>
      <c r="I66">
        <f t="shared" si="1"/>
        <v>1</v>
      </c>
    </row>
    <row r="67" spans="1:9" x14ac:dyDescent="0.25">
      <c r="A67">
        <v>64</v>
      </c>
      <c r="B67">
        <v>175</v>
      </c>
      <c r="C67">
        <v>4.5999999999999996</v>
      </c>
      <c r="D67">
        <v>83</v>
      </c>
      <c r="E67" t="s">
        <v>8</v>
      </c>
      <c r="F67">
        <v>5</v>
      </c>
      <c r="G67" s="2">
        <f t="shared" ref="G67:G130" si="3">(D67-32)*5/9</f>
        <v>28.333333333333332</v>
      </c>
      <c r="H67">
        <f t="shared" ref="H67:H130" si="4">IF(G67&gt;25,1,0)</f>
        <v>1</v>
      </c>
      <c r="I67">
        <f t="shared" ref="I67:I130" si="5">IF(AND(A67&gt;65,G67&gt;25),2,IF(AND(A67&gt;50,A67&lt;=65,G67&gt;25),1,0))</f>
        <v>1</v>
      </c>
    </row>
    <row r="68" spans="1:9" x14ac:dyDescent="0.25">
      <c r="A68">
        <v>40</v>
      </c>
      <c r="B68">
        <v>314</v>
      </c>
      <c r="C68">
        <v>10.9</v>
      </c>
      <c r="D68">
        <v>83</v>
      </c>
      <c r="E68" t="s">
        <v>8</v>
      </c>
      <c r="F68">
        <v>6</v>
      </c>
      <c r="G68" s="2">
        <f t="shared" si="3"/>
        <v>28.333333333333332</v>
      </c>
      <c r="H68">
        <f t="shared" si="4"/>
        <v>1</v>
      </c>
      <c r="I68">
        <f t="shared" si="5"/>
        <v>0</v>
      </c>
    </row>
    <row r="69" spans="1:9" x14ac:dyDescent="0.25">
      <c r="A69">
        <v>77</v>
      </c>
      <c r="B69">
        <v>276</v>
      </c>
      <c r="C69">
        <v>5.0999999999999996</v>
      </c>
      <c r="D69">
        <v>88</v>
      </c>
      <c r="E69" t="s">
        <v>8</v>
      </c>
      <c r="F69">
        <v>7</v>
      </c>
      <c r="G69" s="2">
        <f t="shared" si="3"/>
        <v>31.111111111111111</v>
      </c>
      <c r="H69">
        <f t="shared" si="4"/>
        <v>1</v>
      </c>
      <c r="I69">
        <f t="shared" si="5"/>
        <v>2</v>
      </c>
    </row>
    <row r="70" spans="1:9" x14ac:dyDescent="0.25">
      <c r="A70">
        <v>97</v>
      </c>
      <c r="B70">
        <v>267</v>
      </c>
      <c r="C70">
        <v>6.3</v>
      </c>
      <c r="D70">
        <v>92</v>
      </c>
      <c r="E70" t="s">
        <v>8</v>
      </c>
      <c r="F70">
        <v>8</v>
      </c>
      <c r="G70" s="2">
        <f t="shared" si="3"/>
        <v>33.333333333333336</v>
      </c>
      <c r="H70">
        <f t="shared" si="4"/>
        <v>1</v>
      </c>
      <c r="I70">
        <f t="shared" si="5"/>
        <v>2</v>
      </c>
    </row>
    <row r="71" spans="1:9" x14ac:dyDescent="0.25">
      <c r="A71">
        <v>97</v>
      </c>
      <c r="B71">
        <v>272</v>
      </c>
      <c r="C71">
        <v>5.7</v>
      </c>
      <c r="D71">
        <v>92</v>
      </c>
      <c r="E71" t="s">
        <v>8</v>
      </c>
      <c r="F71">
        <v>9</v>
      </c>
      <c r="G71" s="2">
        <f t="shared" si="3"/>
        <v>33.333333333333336</v>
      </c>
      <c r="H71">
        <f t="shared" si="4"/>
        <v>1</v>
      </c>
      <c r="I71">
        <f t="shared" si="5"/>
        <v>2</v>
      </c>
    </row>
    <row r="72" spans="1:9" x14ac:dyDescent="0.25">
      <c r="A72">
        <v>85</v>
      </c>
      <c r="B72">
        <v>175</v>
      </c>
      <c r="C72">
        <v>7.4</v>
      </c>
      <c r="D72">
        <v>89</v>
      </c>
      <c r="E72" t="s">
        <v>8</v>
      </c>
      <c r="F72">
        <v>10</v>
      </c>
      <c r="G72" s="2">
        <f t="shared" si="3"/>
        <v>31.666666666666668</v>
      </c>
      <c r="H72">
        <f t="shared" si="4"/>
        <v>1</v>
      </c>
      <c r="I72">
        <f t="shared" si="5"/>
        <v>2</v>
      </c>
    </row>
    <row r="73" spans="1:9" x14ac:dyDescent="0.25">
      <c r="A73">
        <v>59</v>
      </c>
      <c r="B73">
        <v>139</v>
      </c>
      <c r="C73">
        <v>8.6</v>
      </c>
      <c r="D73">
        <v>82</v>
      </c>
      <c r="E73" t="s">
        <v>8</v>
      </c>
      <c r="F73">
        <v>11</v>
      </c>
      <c r="G73" s="2">
        <f t="shared" si="3"/>
        <v>27.777777777777779</v>
      </c>
      <c r="H73">
        <f t="shared" si="4"/>
        <v>1</v>
      </c>
      <c r="I73">
        <f t="shared" si="5"/>
        <v>1</v>
      </c>
    </row>
    <row r="74" spans="1:9" x14ac:dyDescent="0.25">
      <c r="A74">
        <v>10</v>
      </c>
      <c r="B74">
        <v>264</v>
      </c>
      <c r="C74">
        <v>14.3</v>
      </c>
      <c r="D74">
        <v>73</v>
      </c>
      <c r="E74" t="s">
        <v>8</v>
      </c>
      <c r="F74">
        <v>12</v>
      </c>
      <c r="G74" s="2">
        <f t="shared" si="3"/>
        <v>22.777777777777779</v>
      </c>
      <c r="H74">
        <f t="shared" si="4"/>
        <v>0</v>
      </c>
      <c r="I74">
        <f t="shared" si="5"/>
        <v>0</v>
      </c>
    </row>
    <row r="75" spans="1:9" x14ac:dyDescent="0.25">
      <c r="A75">
        <v>27</v>
      </c>
      <c r="B75">
        <v>175</v>
      </c>
      <c r="C75">
        <v>14.9</v>
      </c>
      <c r="D75">
        <v>81</v>
      </c>
      <c r="E75" t="s">
        <v>8</v>
      </c>
      <c r="F75">
        <v>13</v>
      </c>
      <c r="G75" s="2">
        <f t="shared" si="3"/>
        <v>27.222222222222221</v>
      </c>
      <c r="H75">
        <f t="shared" si="4"/>
        <v>1</v>
      </c>
      <c r="I75">
        <f t="shared" si="5"/>
        <v>0</v>
      </c>
    </row>
    <row r="76" spans="1:9" x14ac:dyDescent="0.25">
      <c r="A76">
        <v>59</v>
      </c>
      <c r="B76">
        <v>291</v>
      </c>
      <c r="C76">
        <v>14.9</v>
      </c>
      <c r="D76">
        <v>91</v>
      </c>
      <c r="E76" t="s">
        <v>8</v>
      </c>
      <c r="F76">
        <v>14</v>
      </c>
      <c r="G76" s="2">
        <f t="shared" si="3"/>
        <v>32.777777777777779</v>
      </c>
      <c r="H76">
        <f t="shared" si="4"/>
        <v>1</v>
      </c>
      <c r="I76">
        <f t="shared" si="5"/>
        <v>1</v>
      </c>
    </row>
    <row r="77" spans="1:9" x14ac:dyDescent="0.25">
      <c r="A77">
        <v>7</v>
      </c>
      <c r="B77">
        <v>48</v>
      </c>
      <c r="C77">
        <v>14.3</v>
      </c>
      <c r="D77">
        <v>80</v>
      </c>
      <c r="E77" t="s">
        <v>8</v>
      </c>
      <c r="F77">
        <v>15</v>
      </c>
      <c r="G77" s="2">
        <f t="shared" si="3"/>
        <v>26.666666666666668</v>
      </c>
      <c r="H77">
        <f t="shared" si="4"/>
        <v>1</v>
      </c>
      <c r="I77">
        <f t="shared" si="5"/>
        <v>0</v>
      </c>
    </row>
    <row r="78" spans="1:9" x14ac:dyDescent="0.25">
      <c r="A78">
        <v>48</v>
      </c>
      <c r="B78">
        <v>260</v>
      </c>
      <c r="C78">
        <v>6.9</v>
      </c>
      <c r="D78">
        <v>81</v>
      </c>
      <c r="E78" t="s">
        <v>8</v>
      </c>
      <c r="F78">
        <v>16</v>
      </c>
      <c r="G78" s="2">
        <f t="shared" si="3"/>
        <v>27.222222222222221</v>
      </c>
      <c r="H78">
        <f t="shared" si="4"/>
        <v>1</v>
      </c>
      <c r="I78">
        <f t="shared" si="5"/>
        <v>0</v>
      </c>
    </row>
    <row r="79" spans="1:9" x14ac:dyDescent="0.25">
      <c r="A79">
        <v>35</v>
      </c>
      <c r="B79">
        <v>274</v>
      </c>
      <c r="C79">
        <v>10.3</v>
      </c>
      <c r="D79">
        <v>82</v>
      </c>
      <c r="E79" t="s">
        <v>8</v>
      </c>
      <c r="F79">
        <v>17</v>
      </c>
      <c r="G79" s="2">
        <f t="shared" si="3"/>
        <v>27.777777777777779</v>
      </c>
      <c r="H79">
        <f t="shared" si="4"/>
        <v>1</v>
      </c>
      <c r="I79">
        <f t="shared" si="5"/>
        <v>0</v>
      </c>
    </row>
    <row r="80" spans="1:9" x14ac:dyDescent="0.25">
      <c r="A80">
        <v>61</v>
      </c>
      <c r="B80">
        <v>285</v>
      </c>
      <c r="C80">
        <v>6.3</v>
      </c>
      <c r="D80">
        <v>84</v>
      </c>
      <c r="E80" t="s">
        <v>8</v>
      </c>
      <c r="F80">
        <v>18</v>
      </c>
      <c r="G80" s="2">
        <f t="shared" si="3"/>
        <v>28.888888888888889</v>
      </c>
      <c r="H80">
        <f t="shared" si="4"/>
        <v>1</v>
      </c>
      <c r="I80">
        <f t="shared" si="5"/>
        <v>1</v>
      </c>
    </row>
    <row r="81" spans="1:9" x14ac:dyDescent="0.25">
      <c r="A81">
        <v>79</v>
      </c>
      <c r="B81">
        <v>187</v>
      </c>
      <c r="C81">
        <v>5.0999999999999996</v>
      </c>
      <c r="D81">
        <v>87</v>
      </c>
      <c r="E81" t="s">
        <v>8</v>
      </c>
      <c r="F81">
        <v>19</v>
      </c>
      <c r="G81" s="2">
        <f t="shared" si="3"/>
        <v>30.555555555555557</v>
      </c>
      <c r="H81">
        <f t="shared" si="4"/>
        <v>1</v>
      </c>
      <c r="I81">
        <f t="shared" si="5"/>
        <v>2</v>
      </c>
    </row>
    <row r="82" spans="1:9" x14ac:dyDescent="0.25">
      <c r="A82">
        <v>63</v>
      </c>
      <c r="B82">
        <v>220</v>
      </c>
      <c r="C82">
        <v>11.5</v>
      </c>
      <c r="D82">
        <v>85</v>
      </c>
      <c r="E82" t="s">
        <v>8</v>
      </c>
      <c r="F82">
        <v>20</v>
      </c>
      <c r="G82" s="2">
        <f t="shared" si="3"/>
        <v>29.444444444444443</v>
      </c>
      <c r="H82">
        <f t="shared" si="4"/>
        <v>1</v>
      </c>
      <c r="I82">
        <f t="shared" si="5"/>
        <v>1</v>
      </c>
    </row>
    <row r="83" spans="1:9" x14ac:dyDescent="0.25">
      <c r="A83">
        <v>16</v>
      </c>
      <c r="B83">
        <v>7</v>
      </c>
      <c r="C83">
        <v>6.9</v>
      </c>
      <c r="D83">
        <v>74</v>
      </c>
      <c r="E83" t="s">
        <v>8</v>
      </c>
      <c r="F83">
        <v>21</v>
      </c>
      <c r="G83" s="2">
        <f t="shared" si="3"/>
        <v>23.333333333333332</v>
      </c>
      <c r="H83">
        <f t="shared" si="4"/>
        <v>0</v>
      </c>
      <c r="I83">
        <f t="shared" si="5"/>
        <v>0</v>
      </c>
    </row>
    <row r="84" spans="1:9" x14ac:dyDescent="0.25">
      <c r="A84">
        <v>59</v>
      </c>
      <c r="B84">
        <v>258</v>
      </c>
      <c r="C84">
        <v>9.6999999999999993</v>
      </c>
      <c r="D84">
        <v>81</v>
      </c>
      <c r="E84" t="s">
        <v>8</v>
      </c>
      <c r="F84">
        <v>22</v>
      </c>
      <c r="G84" s="2">
        <f t="shared" si="3"/>
        <v>27.222222222222221</v>
      </c>
      <c r="H84">
        <f t="shared" si="4"/>
        <v>1</v>
      </c>
      <c r="I84">
        <f t="shared" si="5"/>
        <v>1</v>
      </c>
    </row>
    <row r="85" spans="1:9" x14ac:dyDescent="0.25">
      <c r="A85">
        <v>59</v>
      </c>
      <c r="B85">
        <v>295</v>
      </c>
      <c r="C85">
        <v>11.5</v>
      </c>
      <c r="D85">
        <v>82</v>
      </c>
      <c r="E85" t="s">
        <v>8</v>
      </c>
      <c r="F85">
        <v>23</v>
      </c>
      <c r="G85" s="2">
        <f t="shared" si="3"/>
        <v>27.777777777777779</v>
      </c>
      <c r="H85">
        <f t="shared" si="4"/>
        <v>1</v>
      </c>
      <c r="I85">
        <f t="shared" si="5"/>
        <v>1</v>
      </c>
    </row>
    <row r="86" spans="1:9" x14ac:dyDescent="0.25">
      <c r="A86">
        <v>80</v>
      </c>
      <c r="B86">
        <v>294</v>
      </c>
      <c r="C86">
        <v>8.6</v>
      </c>
      <c r="D86">
        <v>86</v>
      </c>
      <c r="E86" t="s">
        <v>8</v>
      </c>
      <c r="F86">
        <v>24</v>
      </c>
      <c r="G86" s="2">
        <f t="shared" si="3"/>
        <v>30</v>
      </c>
      <c r="H86">
        <f t="shared" si="4"/>
        <v>1</v>
      </c>
      <c r="I86">
        <f t="shared" si="5"/>
        <v>2</v>
      </c>
    </row>
    <row r="87" spans="1:9" x14ac:dyDescent="0.25">
      <c r="A87">
        <v>108</v>
      </c>
      <c r="B87">
        <v>223</v>
      </c>
      <c r="C87">
        <v>8</v>
      </c>
      <c r="D87">
        <v>85</v>
      </c>
      <c r="E87" t="s">
        <v>8</v>
      </c>
      <c r="F87">
        <v>25</v>
      </c>
      <c r="G87" s="2">
        <f t="shared" si="3"/>
        <v>29.444444444444443</v>
      </c>
      <c r="H87">
        <f t="shared" si="4"/>
        <v>1</v>
      </c>
      <c r="I87">
        <f t="shared" si="5"/>
        <v>2</v>
      </c>
    </row>
    <row r="88" spans="1:9" x14ac:dyDescent="0.25">
      <c r="A88">
        <v>20</v>
      </c>
      <c r="B88">
        <v>81</v>
      </c>
      <c r="C88">
        <v>8.6</v>
      </c>
      <c r="D88">
        <v>82</v>
      </c>
      <c r="E88" t="s">
        <v>8</v>
      </c>
      <c r="F88">
        <v>26</v>
      </c>
      <c r="G88" s="2">
        <f t="shared" si="3"/>
        <v>27.777777777777779</v>
      </c>
      <c r="H88">
        <f t="shared" si="4"/>
        <v>1</v>
      </c>
      <c r="I88">
        <f t="shared" si="5"/>
        <v>0</v>
      </c>
    </row>
    <row r="89" spans="1:9" x14ac:dyDescent="0.25">
      <c r="A89">
        <v>52</v>
      </c>
      <c r="B89">
        <v>82</v>
      </c>
      <c r="C89">
        <v>12</v>
      </c>
      <c r="D89">
        <v>86</v>
      </c>
      <c r="E89" t="s">
        <v>8</v>
      </c>
      <c r="F89">
        <v>27</v>
      </c>
      <c r="G89" s="2">
        <f t="shared" si="3"/>
        <v>30</v>
      </c>
      <c r="H89">
        <f t="shared" si="4"/>
        <v>1</v>
      </c>
      <c r="I89">
        <f t="shared" si="5"/>
        <v>1</v>
      </c>
    </row>
    <row r="90" spans="1:9" x14ac:dyDescent="0.25">
      <c r="A90">
        <v>82</v>
      </c>
      <c r="B90">
        <v>213</v>
      </c>
      <c r="C90">
        <v>7.4</v>
      </c>
      <c r="D90">
        <v>88</v>
      </c>
      <c r="E90" t="s">
        <v>8</v>
      </c>
      <c r="F90">
        <v>28</v>
      </c>
      <c r="G90" s="2">
        <f t="shared" si="3"/>
        <v>31.111111111111111</v>
      </c>
      <c r="H90">
        <f t="shared" si="4"/>
        <v>1</v>
      </c>
      <c r="I90">
        <f t="shared" si="5"/>
        <v>2</v>
      </c>
    </row>
    <row r="91" spans="1:9" x14ac:dyDescent="0.25">
      <c r="A91">
        <v>50</v>
      </c>
      <c r="B91">
        <v>275</v>
      </c>
      <c r="C91">
        <v>7.4</v>
      </c>
      <c r="D91">
        <v>86</v>
      </c>
      <c r="E91" t="s">
        <v>8</v>
      </c>
      <c r="F91">
        <v>29</v>
      </c>
      <c r="G91" s="2">
        <f t="shared" si="3"/>
        <v>30</v>
      </c>
      <c r="H91">
        <f t="shared" si="4"/>
        <v>1</v>
      </c>
      <c r="I91">
        <f t="shared" si="5"/>
        <v>0</v>
      </c>
    </row>
    <row r="92" spans="1:9" x14ac:dyDescent="0.25">
      <c r="A92">
        <v>64</v>
      </c>
      <c r="B92">
        <v>253</v>
      </c>
      <c r="C92">
        <v>7.4</v>
      </c>
      <c r="D92">
        <v>83</v>
      </c>
      <c r="E92" t="s">
        <v>8</v>
      </c>
      <c r="F92">
        <v>30</v>
      </c>
      <c r="G92" s="2">
        <f t="shared" si="3"/>
        <v>28.333333333333332</v>
      </c>
      <c r="H92">
        <f t="shared" si="4"/>
        <v>1</v>
      </c>
      <c r="I92">
        <f t="shared" si="5"/>
        <v>1</v>
      </c>
    </row>
    <row r="93" spans="1:9" x14ac:dyDescent="0.25">
      <c r="A93">
        <v>59</v>
      </c>
      <c r="B93">
        <v>254</v>
      </c>
      <c r="C93">
        <v>9.1999999999999993</v>
      </c>
      <c r="D93">
        <v>81</v>
      </c>
      <c r="E93" t="s">
        <v>8</v>
      </c>
      <c r="F93">
        <v>31</v>
      </c>
      <c r="G93" s="2">
        <f t="shared" si="3"/>
        <v>27.222222222222221</v>
      </c>
      <c r="H93">
        <f t="shared" si="4"/>
        <v>1</v>
      </c>
      <c r="I93">
        <f t="shared" si="5"/>
        <v>1</v>
      </c>
    </row>
    <row r="94" spans="1:9" x14ac:dyDescent="0.25">
      <c r="A94">
        <v>39</v>
      </c>
      <c r="B94">
        <v>83</v>
      </c>
      <c r="C94">
        <v>6.9</v>
      </c>
      <c r="D94">
        <v>81</v>
      </c>
      <c r="E94" t="s">
        <v>9</v>
      </c>
      <c r="F94">
        <v>1</v>
      </c>
      <c r="G94" s="2">
        <f t="shared" si="3"/>
        <v>27.222222222222221</v>
      </c>
      <c r="H94">
        <f t="shared" si="4"/>
        <v>1</v>
      </c>
      <c r="I94">
        <f t="shared" si="5"/>
        <v>0</v>
      </c>
    </row>
    <row r="95" spans="1:9" x14ac:dyDescent="0.25">
      <c r="A95">
        <v>9</v>
      </c>
      <c r="B95">
        <v>24</v>
      </c>
      <c r="C95">
        <v>13.8</v>
      </c>
      <c r="D95">
        <v>81</v>
      </c>
      <c r="E95" t="s">
        <v>9</v>
      </c>
      <c r="F95">
        <v>2</v>
      </c>
      <c r="G95" s="2">
        <f t="shared" si="3"/>
        <v>27.222222222222221</v>
      </c>
      <c r="H95">
        <f t="shared" si="4"/>
        <v>1</v>
      </c>
      <c r="I95">
        <f t="shared" si="5"/>
        <v>0</v>
      </c>
    </row>
    <row r="96" spans="1:9" x14ac:dyDescent="0.25">
      <c r="A96">
        <v>16</v>
      </c>
      <c r="B96">
        <v>77</v>
      </c>
      <c r="C96">
        <v>7.4</v>
      </c>
      <c r="D96">
        <v>82</v>
      </c>
      <c r="E96" t="s">
        <v>9</v>
      </c>
      <c r="F96">
        <v>3</v>
      </c>
      <c r="G96" s="2">
        <f t="shared" si="3"/>
        <v>27.777777777777779</v>
      </c>
      <c r="H96">
        <f t="shared" si="4"/>
        <v>1</v>
      </c>
      <c r="I96">
        <f t="shared" si="5"/>
        <v>0</v>
      </c>
    </row>
    <row r="97" spans="1:9" x14ac:dyDescent="0.25">
      <c r="A97">
        <v>78</v>
      </c>
      <c r="B97">
        <v>172</v>
      </c>
      <c r="C97">
        <v>6.9</v>
      </c>
      <c r="D97">
        <v>86</v>
      </c>
      <c r="E97" t="s">
        <v>9</v>
      </c>
      <c r="F97">
        <v>4</v>
      </c>
      <c r="G97" s="2">
        <f t="shared" si="3"/>
        <v>30</v>
      </c>
      <c r="H97">
        <f t="shared" si="4"/>
        <v>1</v>
      </c>
      <c r="I97">
        <f t="shared" si="5"/>
        <v>2</v>
      </c>
    </row>
    <row r="98" spans="1:9" x14ac:dyDescent="0.25">
      <c r="A98">
        <v>35</v>
      </c>
      <c r="B98">
        <v>172</v>
      </c>
      <c r="C98">
        <v>7.4</v>
      </c>
      <c r="D98">
        <v>85</v>
      </c>
      <c r="E98" t="s">
        <v>9</v>
      </c>
      <c r="F98">
        <v>5</v>
      </c>
      <c r="G98" s="2">
        <f t="shared" si="3"/>
        <v>29.444444444444443</v>
      </c>
      <c r="H98">
        <f t="shared" si="4"/>
        <v>1</v>
      </c>
      <c r="I98">
        <f t="shared" si="5"/>
        <v>0</v>
      </c>
    </row>
    <row r="99" spans="1:9" x14ac:dyDescent="0.25">
      <c r="A99">
        <v>66</v>
      </c>
      <c r="B99">
        <v>172</v>
      </c>
      <c r="C99">
        <v>4.5999999999999996</v>
      </c>
      <c r="D99">
        <v>87</v>
      </c>
      <c r="E99" t="s">
        <v>9</v>
      </c>
      <c r="F99">
        <v>6</v>
      </c>
      <c r="G99" s="2">
        <f t="shared" si="3"/>
        <v>30.555555555555557</v>
      </c>
      <c r="H99">
        <f t="shared" si="4"/>
        <v>1</v>
      </c>
      <c r="I99">
        <f t="shared" si="5"/>
        <v>2</v>
      </c>
    </row>
    <row r="100" spans="1:9" x14ac:dyDescent="0.25">
      <c r="A100">
        <v>122</v>
      </c>
      <c r="B100">
        <v>255</v>
      </c>
      <c r="C100">
        <v>4</v>
      </c>
      <c r="D100">
        <v>89</v>
      </c>
      <c r="E100" t="s">
        <v>9</v>
      </c>
      <c r="F100">
        <v>7</v>
      </c>
      <c r="G100" s="2">
        <f t="shared" si="3"/>
        <v>31.666666666666668</v>
      </c>
      <c r="H100">
        <f t="shared" si="4"/>
        <v>1</v>
      </c>
      <c r="I100">
        <f t="shared" si="5"/>
        <v>2</v>
      </c>
    </row>
    <row r="101" spans="1:9" x14ac:dyDescent="0.25">
      <c r="A101">
        <v>89</v>
      </c>
      <c r="B101">
        <v>229</v>
      </c>
      <c r="C101">
        <v>10.3</v>
      </c>
      <c r="D101">
        <v>90</v>
      </c>
      <c r="E101" t="s">
        <v>9</v>
      </c>
      <c r="F101">
        <v>8</v>
      </c>
      <c r="G101" s="2">
        <f t="shared" si="3"/>
        <v>32.222222222222221</v>
      </c>
      <c r="H101">
        <f t="shared" si="4"/>
        <v>1</v>
      </c>
      <c r="I101">
        <f t="shared" si="5"/>
        <v>2</v>
      </c>
    </row>
    <row r="102" spans="1:9" x14ac:dyDescent="0.25">
      <c r="A102">
        <v>110</v>
      </c>
      <c r="B102">
        <v>207</v>
      </c>
      <c r="C102">
        <v>8</v>
      </c>
      <c r="D102">
        <v>90</v>
      </c>
      <c r="E102" t="s">
        <v>9</v>
      </c>
      <c r="F102">
        <v>9</v>
      </c>
      <c r="G102" s="2">
        <f t="shared" si="3"/>
        <v>32.222222222222221</v>
      </c>
      <c r="H102">
        <f t="shared" si="4"/>
        <v>1</v>
      </c>
      <c r="I102">
        <f t="shared" si="5"/>
        <v>2</v>
      </c>
    </row>
    <row r="103" spans="1:9" x14ac:dyDescent="0.25">
      <c r="A103">
        <v>60</v>
      </c>
      <c r="B103">
        <v>222</v>
      </c>
      <c r="C103">
        <v>8.6</v>
      </c>
      <c r="D103">
        <v>92</v>
      </c>
      <c r="E103" t="s">
        <v>9</v>
      </c>
      <c r="F103">
        <v>10</v>
      </c>
      <c r="G103" s="2">
        <f t="shared" si="3"/>
        <v>33.333333333333336</v>
      </c>
      <c r="H103">
        <f t="shared" si="4"/>
        <v>1</v>
      </c>
      <c r="I103">
        <f t="shared" si="5"/>
        <v>1</v>
      </c>
    </row>
    <row r="104" spans="1:9" x14ac:dyDescent="0.25">
      <c r="A104">
        <v>60</v>
      </c>
      <c r="B104">
        <v>137</v>
      </c>
      <c r="C104">
        <v>11.5</v>
      </c>
      <c r="D104">
        <v>86</v>
      </c>
      <c r="E104" t="s">
        <v>9</v>
      </c>
      <c r="F104">
        <v>11</v>
      </c>
      <c r="G104" s="2">
        <f t="shared" si="3"/>
        <v>30</v>
      </c>
      <c r="H104">
        <f t="shared" si="4"/>
        <v>1</v>
      </c>
      <c r="I104">
        <f t="shared" si="5"/>
        <v>1</v>
      </c>
    </row>
    <row r="105" spans="1:9" x14ac:dyDescent="0.25">
      <c r="A105">
        <v>44</v>
      </c>
      <c r="B105">
        <v>192</v>
      </c>
      <c r="C105">
        <v>11.5</v>
      </c>
      <c r="D105">
        <v>86</v>
      </c>
      <c r="E105" t="s">
        <v>9</v>
      </c>
      <c r="F105">
        <v>12</v>
      </c>
      <c r="G105" s="2">
        <f t="shared" si="3"/>
        <v>30</v>
      </c>
      <c r="H105">
        <f t="shared" si="4"/>
        <v>1</v>
      </c>
      <c r="I105">
        <f t="shared" si="5"/>
        <v>0</v>
      </c>
    </row>
    <row r="106" spans="1:9" x14ac:dyDescent="0.25">
      <c r="A106">
        <v>28</v>
      </c>
      <c r="B106">
        <v>273</v>
      </c>
      <c r="C106">
        <v>11.5</v>
      </c>
      <c r="D106">
        <v>82</v>
      </c>
      <c r="E106" t="s">
        <v>9</v>
      </c>
      <c r="F106">
        <v>13</v>
      </c>
      <c r="G106" s="2">
        <f t="shared" si="3"/>
        <v>27.777777777777779</v>
      </c>
      <c r="H106">
        <f t="shared" si="4"/>
        <v>1</v>
      </c>
      <c r="I106">
        <f t="shared" si="5"/>
        <v>0</v>
      </c>
    </row>
    <row r="107" spans="1:9" x14ac:dyDescent="0.25">
      <c r="A107">
        <v>65</v>
      </c>
      <c r="B107">
        <v>157</v>
      </c>
      <c r="C107">
        <v>9.6999999999999993</v>
      </c>
      <c r="D107">
        <v>80</v>
      </c>
      <c r="E107" t="s">
        <v>9</v>
      </c>
      <c r="F107">
        <v>14</v>
      </c>
      <c r="G107" s="2">
        <f t="shared" si="3"/>
        <v>26.666666666666668</v>
      </c>
      <c r="H107">
        <f t="shared" si="4"/>
        <v>1</v>
      </c>
      <c r="I107">
        <f t="shared" si="5"/>
        <v>1</v>
      </c>
    </row>
    <row r="108" spans="1:9" x14ac:dyDescent="0.25">
      <c r="A108">
        <v>60</v>
      </c>
      <c r="B108">
        <v>64</v>
      </c>
      <c r="C108">
        <v>11.5</v>
      </c>
      <c r="D108">
        <v>79</v>
      </c>
      <c r="E108" t="s">
        <v>9</v>
      </c>
      <c r="F108">
        <v>15</v>
      </c>
      <c r="G108" s="2">
        <f t="shared" si="3"/>
        <v>26.111111111111111</v>
      </c>
      <c r="H108">
        <f t="shared" si="4"/>
        <v>1</v>
      </c>
      <c r="I108">
        <f t="shared" si="5"/>
        <v>1</v>
      </c>
    </row>
    <row r="109" spans="1:9" x14ac:dyDescent="0.25">
      <c r="A109">
        <v>22</v>
      </c>
      <c r="B109">
        <v>71</v>
      </c>
      <c r="C109">
        <v>10.3</v>
      </c>
      <c r="D109">
        <v>77</v>
      </c>
      <c r="E109" t="s">
        <v>9</v>
      </c>
      <c r="F109">
        <v>16</v>
      </c>
      <c r="G109" s="2">
        <f t="shared" si="3"/>
        <v>25</v>
      </c>
      <c r="H109">
        <f t="shared" si="4"/>
        <v>0</v>
      </c>
      <c r="I109">
        <f t="shared" si="5"/>
        <v>0</v>
      </c>
    </row>
    <row r="110" spans="1:9" x14ac:dyDescent="0.25">
      <c r="A110">
        <v>59</v>
      </c>
      <c r="B110">
        <v>51</v>
      </c>
      <c r="C110">
        <v>6.3</v>
      </c>
      <c r="D110">
        <v>79</v>
      </c>
      <c r="E110" t="s">
        <v>9</v>
      </c>
      <c r="F110">
        <v>17</v>
      </c>
      <c r="G110" s="2">
        <f t="shared" si="3"/>
        <v>26.111111111111111</v>
      </c>
      <c r="H110">
        <f t="shared" si="4"/>
        <v>1</v>
      </c>
      <c r="I110">
        <f t="shared" si="5"/>
        <v>1</v>
      </c>
    </row>
    <row r="111" spans="1:9" x14ac:dyDescent="0.25">
      <c r="A111">
        <v>23</v>
      </c>
      <c r="B111">
        <v>115</v>
      </c>
      <c r="C111">
        <v>7.4</v>
      </c>
      <c r="D111">
        <v>76</v>
      </c>
      <c r="E111" t="s">
        <v>9</v>
      </c>
      <c r="F111">
        <v>18</v>
      </c>
      <c r="G111" s="2">
        <f t="shared" si="3"/>
        <v>24.444444444444443</v>
      </c>
      <c r="H111">
        <f t="shared" si="4"/>
        <v>0</v>
      </c>
      <c r="I111">
        <f t="shared" si="5"/>
        <v>0</v>
      </c>
    </row>
    <row r="112" spans="1:9" x14ac:dyDescent="0.25">
      <c r="A112">
        <v>31</v>
      </c>
      <c r="B112">
        <v>244</v>
      </c>
      <c r="C112">
        <v>10.9</v>
      </c>
      <c r="D112">
        <v>78</v>
      </c>
      <c r="E112" t="s">
        <v>9</v>
      </c>
      <c r="F112">
        <v>19</v>
      </c>
      <c r="G112" s="2">
        <f t="shared" si="3"/>
        <v>25.555555555555557</v>
      </c>
      <c r="H112">
        <f t="shared" si="4"/>
        <v>1</v>
      </c>
      <c r="I112">
        <f t="shared" si="5"/>
        <v>0</v>
      </c>
    </row>
    <row r="113" spans="1:9" x14ac:dyDescent="0.25">
      <c r="A113">
        <v>44</v>
      </c>
      <c r="B113">
        <v>190</v>
      </c>
      <c r="C113">
        <v>10.3</v>
      </c>
      <c r="D113">
        <v>78</v>
      </c>
      <c r="E113" t="s">
        <v>9</v>
      </c>
      <c r="F113">
        <v>20</v>
      </c>
      <c r="G113" s="2">
        <f t="shared" si="3"/>
        <v>25.555555555555557</v>
      </c>
      <c r="H113">
        <f t="shared" si="4"/>
        <v>1</v>
      </c>
      <c r="I113">
        <f t="shared" si="5"/>
        <v>0</v>
      </c>
    </row>
    <row r="114" spans="1:9" x14ac:dyDescent="0.25">
      <c r="A114">
        <v>21</v>
      </c>
      <c r="B114">
        <v>259</v>
      </c>
      <c r="C114">
        <v>15.5</v>
      </c>
      <c r="D114">
        <v>77</v>
      </c>
      <c r="E114" t="s">
        <v>9</v>
      </c>
      <c r="F114">
        <v>21</v>
      </c>
      <c r="G114" s="2">
        <f t="shared" si="3"/>
        <v>25</v>
      </c>
      <c r="H114">
        <f t="shared" si="4"/>
        <v>0</v>
      </c>
      <c r="I114">
        <f t="shared" si="5"/>
        <v>0</v>
      </c>
    </row>
    <row r="115" spans="1:9" x14ac:dyDescent="0.25">
      <c r="A115">
        <v>9</v>
      </c>
      <c r="B115">
        <v>36</v>
      </c>
      <c r="C115">
        <v>14.3</v>
      </c>
      <c r="D115">
        <v>72</v>
      </c>
      <c r="E115" t="s">
        <v>9</v>
      </c>
      <c r="F115">
        <v>22</v>
      </c>
      <c r="G115" s="2">
        <f t="shared" si="3"/>
        <v>22.222222222222221</v>
      </c>
      <c r="H115">
        <f t="shared" si="4"/>
        <v>0</v>
      </c>
      <c r="I115">
        <f t="shared" si="5"/>
        <v>0</v>
      </c>
    </row>
    <row r="116" spans="1:9" x14ac:dyDescent="0.25">
      <c r="A116">
        <v>60</v>
      </c>
      <c r="B116">
        <v>255</v>
      </c>
      <c r="C116">
        <v>12.6</v>
      </c>
      <c r="D116">
        <v>75</v>
      </c>
      <c r="E116" t="s">
        <v>9</v>
      </c>
      <c r="F116">
        <v>23</v>
      </c>
      <c r="G116" s="2">
        <f t="shared" si="3"/>
        <v>23.888888888888889</v>
      </c>
      <c r="H116">
        <f t="shared" si="4"/>
        <v>0</v>
      </c>
      <c r="I116">
        <f t="shared" si="5"/>
        <v>0</v>
      </c>
    </row>
    <row r="117" spans="1:9" x14ac:dyDescent="0.25">
      <c r="A117">
        <v>45</v>
      </c>
      <c r="B117">
        <v>212</v>
      </c>
      <c r="C117">
        <v>9.6999999999999993</v>
      </c>
      <c r="D117">
        <v>79</v>
      </c>
      <c r="E117" t="s">
        <v>9</v>
      </c>
      <c r="F117">
        <v>24</v>
      </c>
      <c r="G117" s="2">
        <f t="shared" si="3"/>
        <v>26.111111111111111</v>
      </c>
      <c r="H117">
        <f t="shared" si="4"/>
        <v>1</v>
      </c>
      <c r="I117">
        <f t="shared" si="5"/>
        <v>0</v>
      </c>
    </row>
    <row r="118" spans="1:9" x14ac:dyDescent="0.25">
      <c r="A118">
        <v>168</v>
      </c>
      <c r="B118">
        <v>238</v>
      </c>
      <c r="C118">
        <v>3.4</v>
      </c>
      <c r="D118">
        <v>81</v>
      </c>
      <c r="E118" t="s">
        <v>9</v>
      </c>
      <c r="F118">
        <v>25</v>
      </c>
      <c r="G118" s="2">
        <f t="shared" si="3"/>
        <v>27.222222222222221</v>
      </c>
      <c r="H118">
        <f t="shared" si="4"/>
        <v>1</v>
      </c>
      <c r="I118">
        <f t="shared" si="5"/>
        <v>2</v>
      </c>
    </row>
    <row r="119" spans="1:9" x14ac:dyDescent="0.25">
      <c r="A119">
        <v>73</v>
      </c>
      <c r="B119">
        <v>215</v>
      </c>
      <c r="C119">
        <v>8</v>
      </c>
      <c r="D119">
        <v>86</v>
      </c>
      <c r="E119" t="s">
        <v>9</v>
      </c>
      <c r="F119">
        <v>26</v>
      </c>
      <c r="G119" s="2">
        <f t="shared" si="3"/>
        <v>30</v>
      </c>
      <c r="H119">
        <f t="shared" si="4"/>
        <v>1</v>
      </c>
      <c r="I119">
        <f t="shared" si="5"/>
        <v>2</v>
      </c>
    </row>
    <row r="120" spans="1:9" x14ac:dyDescent="0.25">
      <c r="A120">
        <v>60</v>
      </c>
      <c r="B120">
        <v>153</v>
      </c>
      <c r="C120">
        <v>5.7</v>
      </c>
      <c r="D120">
        <v>88</v>
      </c>
      <c r="E120" t="s">
        <v>9</v>
      </c>
      <c r="F120">
        <v>27</v>
      </c>
      <c r="G120" s="2">
        <f t="shared" si="3"/>
        <v>31.111111111111111</v>
      </c>
      <c r="H120">
        <f t="shared" si="4"/>
        <v>1</v>
      </c>
      <c r="I120">
        <f t="shared" si="5"/>
        <v>1</v>
      </c>
    </row>
    <row r="121" spans="1:9" x14ac:dyDescent="0.25">
      <c r="A121">
        <v>76</v>
      </c>
      <c r="B121">
        <v>203</v>
      </c>
      <c r="C121">
        <v>9.6999999999999993</v>
      </c>
      <c r="D121">
        <v>97</v>
      </c>
      <c r="E121" t="s">
        <v>9</v>
      </c>
      <c r="F121">
        <v>28</v>
      </c>
      <c r="G121" s="2">
        <f t="shared" si="3"/>
        <v>36.111111111111114</v>
      </c>
      <c r="H121">
        <f t="shared" si="4"/>
        <v>1</v>
      </c>
      <c r="I121">
        <f t="shared" si="5"/>
        <v>2</v>
      </c>
    </row>
    <row r="122" spans="1:9" x14ac:dyDescent="0.25">
      <c r="A122">
        <v>118</v>
      </c>
      <c r="B122">
        <v>225</v>
      </c>
      <c r="C122">
        <v>2.2999999999999998</v>
      </c>
      <c r="D122">
        <v>94</v>
      </c>
      <c r="E122" t="s">
        <v>9</v>
      </c>
      <c r="F122">
        <v>29</v>
      </c>
      <c r="G122" s="2">
        <f t="shared" si="3"/>
        <v>34.444444444444443</v>
      </c>
      <c r="H122">
        <f t="shared" si="4"/>
        <v>1</v>
      </c>
      <c r="I122">
        <f t="shared" si="5"/>
        <v>2</v>
      </c>
    </row>
    <row r="123" spans="1:9" x14ac:dyDescent="0.25">
      <c r="A123">
        <v>84</v>
      </c>
      <c r="B123">
        <v>237</v>
      </c>
      <c r="C123">
        <v>6.3</v>
      </c>
      <c r="D123">
        <v>96</v>
      </c>
      <c r="E123" t="s">
        <v>9</v>
      </c>
      <c r="F123">
        <v>30</v>
      </c>
      <c r="G123" s="2">
        <f t="shared" si="3"/>
        <v>35.555555555555557</v>
      </c>
      <c r="H123">
        <f t="shared" si="4"/>
        <v>1</v>
      </c>
      <c r="I123">
        <f t="shared" si="5"/>
        <v>2</v>
      </c>
    </row>
    <row r="124" spans="1:9" x14ac:dyDescent="0.25">
      <c r="A124">
        <v>85</v>
      </c>
      <c r="B124">
        <v>188</v>
      </c>
      <c r="C124">
        <v>6.3</v>
      </c>
      <c r="D124">
        <v>94</v>
      </c>
      <c r="E124" t="s">
        <v>9</v>
      </c>
      <c r="F124">
        <v>31</v>
      </c>
      <c r="G124" s="2">
        <f t="shared" si="3"/>
        <v>34.444444444444443</v>
      </c>
      <c r="H124">
        <f t="shared" si="4"/>
        <v>1</v>
      </c>
      <c r="I124">
        <f t="shared" si="5"/>
        <v>2</v>
      </c>
    </row>
    <row r="125" spans="1:9" x14ac:dyDescent="0.25">
      <c r="A125">
        <v>96</v>
      </c>
      <c r="B125">
        <v>167</v>
      </c>
      <c r="C125">
        <v>6.9</v>
      </c>
      <c r="D125">
        <v>91</v>
      </c>
      <c r="E125" t="s">
        <v>10</v>
      </c>
      <c r="F125">
        <v>1</v>
      </c>
      <c r="G125" s="2">
        <f t="shared" si="3"/>
        <v>32.777777777777779</v>
      </c>
      <c r="H125">
        <f t="shared" si="4"/>
        <v>1</v>
      </c>
      <c r="I125">
        <f t="shared" si="5"/>
        <v>2</v>
      </c>
    </row>
    <row r="126" spans="1:9" x14ac:dyDescent="0.25">
      <c r="A126">
        <v>78</v>
      </c>
      <c r="B126">
        <v>197</v>
      </c>
      <c r="C126">
        <v>5.0999999999999996</v>
      </c>
      <c r="D126">
        <v>92</v>
      </c>
      <c r="E126" t="s">
        <v>10</v>
      </c>
      <c r="F126">
        <v>2</v>
      </c>
      <c r="G126" s="2">
        <f t="shared" si="3"/>
        <v>33.333333333333336</v>
      </c>
      <c r="H126">
        <f t="shared" si="4"/>
        <v>1</v>
      </c>
      <c r="I126">
        <f t="shared" si="5"/>
        <v>2</v>
      </c>
    </row>
    <row r="127" spans="1:9" x14ac:dyDescent="0.25">
      <c r="A127">
        <v>73</v>
      </c>
      <c r="B127">
        <v>183</v>
      </c>
      <c r="C127">
        <v>2.8</v>
      </c>
      <c r="D127">
        <v>93</v>
      </c>
      <c r="E127" t="s">
        <v>10</v>
      </c>
      <c r="F127">
        <v>3</v>
      </c>
      <c r="G127" s="2">
        <f t="shared" si="3"/>
        <v>33.888888888888886</v>
      </c>
      <c r="H127">
        <f t="shared" si="4"/>
        <v>1</v>
      </c>
      <c r="I127">
        <f t="shared" si="5"/>
        <v>2</v>
      </c>
    </row>
    <row r="128" spans="1:9" x14ac:dyDescent="0.25">
      <c r="A128">
        <v>91</v>
      </c>
      <c r="B128">
        <v>189</v>
      </c>
      <c r="C128">
        <v>4.5999999999999996</v>
      </c>
      <c r="D128">
        <v>93</v>
      </c>
      <c r="E128" t="s">
        <v>10</v>
      </c>
      <c r="F128">
        <v>4</v>
      </c>
      <c r="G128" s="2">
        <f t="shared" si="3"/>
        <v>33.888888888888886</v>
      </c>
      <c r="H128">
        <f t="shared" si="4"/>
        <v>1</v>
      </c>
      <c r="I128">
        <f t="shared" si="5"/>
        <v>2</v>
      </c>
    </row>
    <row r="129" spans="1:9" x14ac:dyDescent="0.25">
      <c r="A129">
        <v>47</v>
      </c>
      <c r="B129">
        <v>95</v>
      </c>
      <c r="C129">
        <v>7.4</v>
      </c>
      <c r="D129">
        <v>87</v>
      </c>
      <c r="E129" t="s">
        <v>10</v>
      </c>
      <c r="F129">
        <v>5</v>
      </c>
      <c r="G129" s="2">
        <f t="shared" si="3"/>
        <v>30.555555555555557</v>
      </c>
      <c r="H129">
        <f t="shared" si="4"/>
        <v>1</v>
      </c>
      <c r="I129">
        <f t="shared" si="5"/>
        <v>0</v>
      </c>
    </row>
    <row r="130" spans="1:9" x14ac:dyDescent="0.25">
      <c r="A130">
        <v>32</v>
      </c>
      <c r="B130">
        <v>92</v>
      </c>
      <c r="C130">
        <v>15.5</v>
      </c>
      <c r="D130">
        <v>84</v>
      </c>
      <c r="E130" t="s">
        <v>10</v>
      </c>
      <c r="F130">
        <v>6</v>
      </c>
      <c r="G130" s="2">
        <f t="shared" si="3"/>
        <v>28.888888888888889</v>
      </c>
      <c r="H130">
        <f t="shared" si="4"/>
        <v>1</v>
      </c>
      <c r="I130">
        <f t="shared" si="5"/>
        <v>0</v>
      </c>
    </row>
    <row r="131" spans="1:9" x14ac:dyDescent="0.25">
      <c r="A131">
        <v>20</v>
      </c>
      <c r="B131">
        <v>252</v>
      </c>
      <c r="C131">
        <v>10.9</v>
      </c>
      <c r="D131">
        <v>80</v>
      </c>
      <c r="E131" t="s">
        <v>10</v>
      </c>
      <c r="F131">
        <v>7</v>
      </c>
      <c r="G131" s="2">
        <f t="shared" ref="G131:G154" si="6">(D131-32)*5/9</f>
        <v>26.666666666666668</v>
      </c>
      <c r="H131">
        <f t="shared" ref="H131:H154" si="7">IF(G131&gt;25,1,0)</f>
        <v>1</v>
      </c>
      <c r="I131">
        <f t="shared" ref="I131:I154" si="8">IF(AND(A131&gt;65,G131&gt;25),2,IF(AND(A131&gt;50,A131&lt;=65,G131&gt;25),1,0))</f>
        <v>0</v>
      </c>
    </row>
    <row r="132" spans="1:9" x14ac:dyDescent="0.25">
      <c r="A132">
        <v>23</v>
      </c>
      <c r="B132">
        <v>220</v>
      </c>
      <c r="C132">
        <v>10.3</v>
      </c>
      <c r="D132">
        <v>78</v>
      </c>
      <c r="E132" t="s">
        <v>10</v>
      </c>
      <c r="F132">
        <v>8</v>
      </c>
      <c r="G132" s="2">
        <f t="shared" si="6"/>
        <v>25.555555555555557</v>
      </c>
      <c r="H132">
        <f t="shared" si="7"/>
        <v>1</v>
      </c>
      <c r="I132">
        <f t="shared" si="8"/>
        <v>0</v>
      </c>
    </row>
    <row r="133" spans="1:9" x14ac:dyDescent="0.25">
      <c r="A133">
        <v>21</v>
      </c>
      <c r="B133">
        <v>230</v>
      </c>
      <c r="C133">
        <v>10.9</v>
      </c>
      <c r="D133">
        <v>75</v>
      </c>
      <c r="E133" t="s">
        <v>10</v>
      </c>
      <c r="F133">
        <v>9</v>
      </c>
      <c r="G133" s="2">
        <f t="shared" si="6"/>
        <v>23.888888888888889</v>
      </c>
      <c r="H133">
        <f t="shared" si="7"/>
        <v>0</v>
      </c>
      <c r="I133">
        <f t="shared" si="8"/>
        <v>0</v>
      </c>
    </row>
    <row r="134" spans="1:9" x14ac:dyDescent="0.25">
      <c r="A134">
        <v>24</v>
      </c>
      <c r="B134">
        <v>259</v>
      </c>
      <c r="C134">
        <v>9.6999999999999993</v>
      </c>
      <c r="D134">
        <v>73</v>
      </c>
      <c r="E134" t="s">
        <v>10</v>
      </c>
      <c r="F134">
        <v>10</v>
      </c>
      <c r="G134" s="2">
        <f t="shared" si="6"/>
        <v>22.777777777777779</v>
      </c>
      <c r="H134">
        <f t="shared" si="7"/>
        <v>0</v>
      </c>
      <c r="I134">
        <f t="shared" si="8"/>
        <v>0</v>
      </c>
    </row>
    <row r="135" spans="1:9" x14ac:dyDescent="0.25">
      <c r="A135">
        <v>44</v>
      </c>
      <c r="B135">
        <v>236</v>
      </c>
      <c r="C135">
        <v>14.9</v>
      </c>
      <c r="D135">
        <v>81</v>
      </c>
      <c r="E135" t="s">
        <v>10</v>
      </c>
      <c r="F135">
        <v>11</v>
      </c>
      <c r="G135" s="2">
        <f t="shared" si="6"/>
        <v>27.222222222222221</v>
      </c>
      <c r="H135">
        <f t="shared" si="7"/>
        <v>1</v>
      </c>
      <c r="I135">
        <f t="shared" si="8"/>
        <v>0</v>
      </c>
    </row>
    <row r="136" spans="1:9" x14ac:dyDescent="0.25">
      <c r="A136">
        <v>21</v>
      </c>
      <c r="B136">
        <v>259</v>
      </c>
      <c r="C136">
        <v>15.5</v>
      </c>
      <c r="D136">
        <v>76</v>
      </c>
      <c r="E136" t="s">
        <v>10</v>
      </c>
      <c r="F136">
        <v>12</v>
      </c>
      <c r="G136" s="2">
        <f t="shared" si="6"/>
        <v>24.444444444444443</v>
      </c>
      <c r="H136">
        <f t="shared" si="7"/>
        <v>0</v>
      </c>
      <c r="I136">
        <f t="shared" si="8"/>
        <v>0</v>
      </c>
    </row>
    <row r="137" spans="1:9" x14ac:dyDescent="0.25">
      <c r="A137">
        <v>28</v>
      </c>
      <c r="B137">
        <v>238</v>
      </c>
      <c r="C137">
        <v>6.3</v>
      </c>
      <c r="D137">
        <v>77</v>
      </c>
      <c r="E137" t="s">
        <v>10</v>
      </c>
      <c r="F137">
        <v>13</v>
      </c>
      <c r="G137" s="2">
        <f t="shared" si="6"/>
        <v>25</v>
      </c>
      <c r="H137">
        <f t="shared" si="7"/>
        <v>0</v>
      </c>
      <c r="I137">
        <f t="shared" si="8"/>
        <v>0</v>
      </c>
    </row>
    <row r="138" spans="1:9" x14ac:dyDescent="0.25">
      <c r="A138">
        <v>9</v>
      </c>
      <c r="B138">
        <v>24</v>
      </c>
      <c r="C138">
        <v>10.9</v>
      </c>
      <c r="D138">
        <v>71</v>
      </c>
      <c r="E138" t="s">
        <v>10</v>
      </c>
      <c r="F138">
        <v>14</v>
      </c>
      <c r="G138" s="2">
        <f t="shared" si="6"/>
        <v>21.666666666666668</v>
      </c>
      <c r="H138">
        <f t="shared" si="7"/>
        <v>0</v>
      </c>
      <c r="I138">
        <f t="shared" si="8"/>
        <v>0</v>
      </c>
    </row>
    <row r="139" spans="1:9" x14ac:dyDescent="0.25">
      <c r="A139">
        <v>13</v>
      </c>
      <c r="B139">
        <v>112</v>
      </c>
      <c r="C139">
        <v>11.5</v>
      </c>
      <c r="D139">
        <v>71</v>
      </c>
      <c r="E139" t="s">
        <v>10</v>
      </c>
      <c r="F139">
        <v>15</v>
      </c>
      <c r="G139" s="2">
        <f t="shared" si="6"/>
        <v>21.666666666666668</v>
      </c>
      <c r="H139">
        <f t="shared" si="7"/>
        <v>0</v>
      </c>
      <c r="I139">
        <f t="shared" si="8"/>
        <v>0</v>
      </c>
    </row>
    <row r="140" spans="1:9" x14ac:dyDescent="0.25">
      <c r="A140">
        <v>46</v>
      </c>
      <c r="B140">
        <v>237</v>
      </c>
      <c r="C140">
        <v>6.9</v>
      </c>
      <c r="D140">
        <v>78</v>
      </c>
      <c r="E140" t="s">
        <v>10</v>
      </c>
      <c r="F140">
        <v>16</v>
      </c>
      <c r="G140" s="2">
        <f t="shared" si="6"/>
        <v>25.555555555555557</v>
      </c>
      <c r="H140">
        <f t="shared" si="7"/>
        <v>1</v>
      </c>
      <c r="I140">
        <f t="shared" si="8"/>
        <v>0</v>
      </c>
    </row>
    <row r="141" spans="1:9" x14ac:dyDescent="0.25">
      <c r="A141">
        <v>18</v>
      </c>
      <c r="B141">
        <v>224</v>
      </c>
      <c r="C141">
        <v>13.8</v>
      </c>
      <c r="D141">
        <v>67</v>
      </c>
      <c r="E141" t="s">
        <v>10</v>
      </c>
      <c r="F141">
        <v>17</v>
      </c>
      <c r="G141" s="2">
        <f t="shared" si="6"/>
        <v>19.444444444444443</v>
      </c>
      <c r="H141">
        <f t="shared" si="7"/>
        <v>0</v>
      </c>
      <c r="I141">
        <f t="shared" si="8"/>
        <v>0</v>
      </c>
    </row>
    <row r="142" spans="1:9" x14ac:dyDescent="0.25">
      <c r="A142">
        <v>13</v>
      </c>
      <c r="B142">
        <v>27</v>
      </c>
      <c r="C142">
        <v>10.3</v>
      </c>
      <c r="D142">
        <v>76</v>
      </c>
      <c r="E142" t="s">
        <v>10</v>
      </c>
      <c r="F142">
        <v>18</v>
      </c>
      <c r="G142" s="2">
        <f t="shared" si="6"/>
        <v>24.444444444444443</v>
      </c>
      <c r="H142">
        <f t="shared" si="7"/>
        <v>0</v>
      </c>
      <c r="I142">
        <f t="shared" si="8"/>
        <v>0</v>
      </c>
    </row>
    <row r="143" spans="1:9" x14ac:dyDescent="0.25">
      <c r="A143">
        <v>24</v>
      </c>
      <c r="B143">
        <v>238</v>
      </c>
      <c r="C143">
        <v>10.3</v>
      </c>
      <c r="D143">
        <v>68</v>
      </c>
      <c r="E143" t="s">
        <v>10</v>
      </c>
      <c r="F143">
        <v>19</v>
      </c>
      <c r="G143" s="2">
        <f t="shared" si="6"/>
        <v>20</v>
      </c>
      <c r="H143">
        <f t="shared" si="7"/>
        <v>0</v>
      </c>
      <c r="I143">
        <f t="shared" si="8"/>
        <v>0</v>
      </c>
    </row>
    <row r="144" spans="1:9" x14ac:dyDescent="0.25">
      <c r="A144">
        <v>16</v>
      </c>
      <c r="B144">
        <v>201</v>
      </c>
      <c r="C144">
        <v>8</v>
      </c>
      <c r="D144">
        <v>82</v>
      </c>
      <c r="E144" t="s">
        <v>10</v>
      </c>
      <c r="F144">
        <v>20</v>
      </c>
      <c r="G144" s="2">
        <f t="shared" si="6"/>
        <v>27.777777777777779</v>
      </c>
      <c r="H144">
        <f t="shared" si="7"/>
        <v>1</v>
      </c>
      <c r="I144">
        <f t="shared" si="8"/>
        <v>0</v>
      </c>
    </row>
    <row r="145" spans="1:9" x14ac:dyDescent="0.25">
      <c r="A145">
        <v>13</v>
      </c>
      <c r="B145">
        <v>238</v>
      </c>
      <c r="C145">
        <v>12.6</v>
      </c>
      <c r="D145">
        <v>64</v>
      </c>
      <c r="E145" t="s">
        <v>10</v>
      </c>
      <c r="F145">
        <v>21</v>
      </c>
      <c r="G145" s="2">
        <f t="shared" si="6"/>
        <v>17.777777777777779</v>
      </c>
      <c r="H145">
        <f t="shared" si="7"/>
        <v>0</v>
      </c>
      <c r="I145">
        <f t="shared" si="8"/>
        <v>0</v>
      </c>
    </row>
    <row r="146" spans="1:9" x14ac:dyDescent="0.25">
      <c r="A146">
        <v>23</v>
      </c>
      <c r="B146">
        <v>14</v>
      </c>
      <c r="C146">
        <v>9.1999999999999993</v>
      </c>
      <c r="D146">
        <v>71</v>
      </c>
      <c r="E146" t="s">
        <v>10</v>
      </c>
      <c r="F146">
        <v>22</v>
      </c>
      <c r="G146" s="2">
        <f t="shared" si="6"/>
        <v>21.666666666666668</v>
      </c>
      <c r="H146">
        <f t="shared" si="7"/>
        <v>0</v>
      </c>
      <c r="I146">
        <f t="shared" si="8"/>
        <v>0</v>
      </c>
    </row>
    <row r="147" spans="1:9" x14ac:dyDescent="0.25">
      <c r="A147">
        <v>36</v>
      </c>
      <c r="B147">
        <v>139</v>
      </c>
      <c r="C147">
        <v>10.3</v>
      </c>
      <c r="D147">
        <v>81</v>
      </c>
      <c r="E147" t="s">
        <v>10</v>
      </c>
      <c r="F147">
        <v>23</v>
      </c>
      <c r="G147" s="2">
        <f t="shared" si="6"/>
        <v>27.222222222222221</v>
      </c>
      <c r="H147">
        <f t="shared" si="7"/>
        <v>1</v>
      </c>
      <c r="I147">
        <f t="shared" si="8"/>
        <v>0</v>
      </c>
    </row>
    <row r="148" spans="1:9" x14ac:dyDescent="0.25">
      <c r="A148">
        <v>7</v>
      </c>
      <c r="B148">
        <v>49</v>
      </c>
      <c r="C148">
        <v>10.3</v>
      </c>
      <c r="D148">
        <v>69</v>
      </c>
      <c r="E148" t="s">
        <v>10</v>
      </c>
      <c r="F148">
        <v>24</v>
      </c>
      <c r="G148" s="2">
        <f t="shared" si="6"/>
        <v>20.555555555555557</v>
      </c>
      <c r="H148">
        <f t="shared" si="7"/>
        <v>0</v>
      </c>
      <c r="I148">
        <f t="shared" si="8"/>
        <v>0</v>
      </c>
    </row>
    <row r="149" spans="1:9" x14ac:dyDescent="0.25">
      <c r="A149">
        <v>14</v>
      </c>
      <c r="B149">
        <v>20</v>
      </c>
      <c r="C149">
        <v>16.600000000000001</v>
      </c>
      <c r="D149">
        <v>63</v>
      </c>
      <c r="E149" t="s">
        <v>10</v>
      </c>
      <c r="F149">
        <v>25</v>
      </c>
      <c r="G149" s="2">
        <f t="shared" si="6"/>
        <v>17.222222222222221</v>
      </c>
      <c r="H149">
        <f t="shared" si="7"/>
        <v>0</v>
      </c>
      <c r="I149">
        <f t="shared" si="8"/>
        <v>0</v>
      </c>
    </row>
    <row r="150" spans="1:9" x14ac:dyDescent="0.25">
      <c r="A150">
        <v>30</v>
      </c>
      <c r="B150">
        <v>193</v>
      </c>
      <c r="C150">
        <v>6.9</v>
      </c>
      <c r="D150">
        <v>70</v>
      </c>
      <c r="E150" t="s">
        <v>10</v>
      </c>
      <c r="F150">
        <v>26</v>
      </c>
      <c r="G150" s="2">
        <f t="shared" si="6"/>
        <v>21.111111111111111</v>
      </c>
      <c r="H150">
        <f t="shared" si="7"/>
        <v>0</v>
      </c>
      <c r="I150">
        <f t="shared" si="8"/>
        <v>0</v>
      </c>
    </row>
    <row r="151" spans="1:9" x14ac:dyDescent="0.25">
      <c r="A151">
        <v>31</v>
      </c>
      <c r="B151">
        <v>145</v>
      </c>
      <c r="C151">
        <v>13.2</v>
      </c>
      <c r="D151">
        <v>77</v>
      </c>
      <c r="E151" t="s">
        <v>10</v>
      </c>
      <c r="F151">
        <v>27</v>
      </c>
      <c r="G151" s="2">
        <f t="shared" si="6"/>
        <v>25</v>
      </c>
      <c r="H151">
        <f t="shared" si="7"/>
        <v>0</v>
      </c>
      <c r="I151">
        <f t="shared" si="8"/>
        <v>0</v>
      </c>
    </row>
    <row r="152" spans="1:9" x14ac:dyDescent="0.25">
      <c r="A152">
        <v>14</v>
      </c>
      <c r="B152">
        <v>191</v>
      </c>
      <c r="C152">
        <v>14.3</v>
      </c>
      <c r="D152">
        <v>75</v>
      </c>
      <c r="E152" t="s">
        <v>10</v>
      </c>
      <c r="F152">
        <v>28</v>
      </c>
      <c r="G152" s="2">
        <f t="shared" si="6"/>
        <v>23.888888888888889</v>
      </c>
      <c r="H152">
        <f t="shared" si="7"/>
        <v>0</v>
      </c>
      <c r="I152">
        <f t="shared" si="8"/>
        <v>0</v>
      </c>
    </row>
    <row r="153" spans="1:9" x14ac:dyDescent="0.25">
      <c r="A153">
        <v>18</v>
      </c>
      <c r="B153">
        <v>131</v>
      </c>
      <c r="C153">
        <v>8</v>
      </c>
      <c r="D153">
        <v>76</v>
      </c>
      <c r="E153" t="s">
        <v>10</v>
      </c>
      <c r="F153">
        <v>29</v>
      </c>
      <c r="G153" s="2">
        <f t="shared" si="6"/>
        <v>24.444444444444443</v>
      </c>
      <c r="H153">
        <f t="shared" si="7"/>
        <v>0</v>
      </c>
      <c r="I153">
        <f t="shared" si="8"/>
        <v>0</v>
      </c>
    </row>
    <row r="154" spans="1:9" x14ac:dyDescent="0.25">
      <c r="A154">
        <v>20</v>
      </c>
      <c r="B154">
        <v>223</v>
      </c>
      <c r="C154">
        <v>11.5</v>
      </c>
      <c r="D154">
        <v>68</v>
      </c>
      <c r="E154" t="s">
        <v>10</v>
      </c>
      <c r="F154">
        <v>30</v>
      </c>
      <c r="G154" s="2">
        <f t="shared" si="6"/>
        <v>20</v>
      </c>
      <c r="H154">
        <f t="shared" si="7"/>
        <v>0</v>
      </c>
      <c r="I154">
        <f t="shared" si="8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BD575-951F-4C0D-9747-0ED0504BD14F}">
  <dimension ref="A1:M156"/>
  <sheetViews>
    <sheetView topLeftCell="A16" zoomScale="160" zoomScaleNormal="160" workbookViewId="0">
      <selection activeCell="H44" sqref="H44:H45"/>
    </sheetView>
  </sheetViews>
  <sheetFormatPr defaultRowHeight="15" x14ac:dyDescent="0.25"/>
  <cols>
    <col min="1" max="1" width="18.85546875" customWidth="1"/>
    <col min="2" max="2" width="15" customWidth="1"/>
    <col min="3" max="3" width="11.42578125" customWidth="1"/>
    <col min="8" max="8" width="22.28515625" customWidth="1"/>
    <col min="9" max="9" width="20.5703125" customWidth="1"/>
    <col min="10" max="10" width="19.28515625" customWidth="1"/>
    <col min="11" max="11" width="14.85546875" customWidth="1"/>
    <col min="12" max="12" width="11" bestFit="1" customWidth="1"/>
    <col min="13" max="13" width="10.85546875" customWidth="1"/>
  </cols>
  <sheetData>
    <row r="1" spans="1:13" x14ac:dyDescent="0.25">
      <c r="A1" s="4" t="s">
        <v>12</v>
      </c>
      <c r="B1" s="1" t="s">
        <v>11</v>
      </c>
      <c r="C1" s="4" t="s">
        <v>17</v>
      </c>
      <c r="D1" s="1" t="s">
        <v>2</v>
      </c>
      <c r="E1" s="1" t="s">
        <v>0</v>
      </c>
      <c r="F1" s="1" t="s">
        <v>1</v>
      </c>
      <c r="G1" s="1"/>
      <c r="H1" s="5"/>
      <c r="I1" s="9" t="s">
        <v>12</v>
      </c>
      <c r="J1" s="9"/>
    </row>
    <row r="2" spans="1:13" x14ac:dyDescent="0.25">
      <c r="A2" s="3">
        <v>19.444444444444443</v>
      </c>
      <c r="B2" t="s">
        <v>6</v>
      </c>
      <c r="C2" t="str">
        <f>IF(A2&gt;25,"Hot day","Not hot day")</f>
        <v>Not hot day</v>
      </c>
      <c r="D2">
        <v>7.4</v>
      </c>
      <c r="E2">
        <v>41</v>
      </c>
      <c r="F2">
        <v>190</v>
      </c>
      <c r="H2" s="5"/>
      <c r="I2" s="6" t="s">
        <v>15</v>
      </c>
      <c r="J2" s="6" t="s">
        <v>16</v>
      </c>
    </row>
    <row r="3" spans="1:13" x14ac:dyDescent="0.25">
      <c r="A3" s="3">
        <v>22.222222222222221</v>
      </c>
      <c r="B3" t="s">
        <v>6</v>
      </c>
      <c r="C3" t="str">
        <f t="shared" ref="C3:C66" si="0">IF(A3&gt;25,"Hot day","Not hot day")</f>
        <v>Not hot day</v>
      </c>
      <c r="D3">
        <v>8</v>
      </c>
      <c r="E3">
        <v>36</v>
      </c>
      <c r="F3">
        <v>118</v>
      </c>
      <c r="H3" s="6" t="s">
        <v>6</v>
      </c>
      <c r="I3" s="7">
        <f>AVERAGE(A2:A32)</f>
        <v>18.637992831541222</v>
      </c>
      <c r="J3" s="8">
        <f>_xlfn.STDEV.S(A2:A32)</f>
        <v>3.8082612973099352</v>
      </c>
    </row>
    <row r="4" spans="1:13" x14ac:dyDescent="0.25">
      <c r="A4" s="3">
        <v>23.333333333333332</v>
      </c>
      <c r="B4" t="s">
        <v>6</v>
      </c>
      <c r="C4" t="str">
        <f t="shared" si="0"/>
        <v>Not hot day</v>
      </c>
      <c r="D4">
        <v>12.6</v>
      </c>
      <c r="E4">
        <v>12</v>
      </c>
      <c r="F4">
        <v>149</v>
      </c>
      <c r="H4" s="6" t="s">
        <v>7</v>
      </c>
      <c r="I4" s="7">
        <f>AVERAGE(A33:A62)</f>
        <v>26.166666666666668</v>
      </c>
      <c r="J4" s="8">
        <f>_xlfn.STDEV.S(A33:A62)</f>
        <v>3.6658828838368085</v>
      </c>
    </row>
    <row r="5" spans="1:13" x14ac:dyDescent="0.25">
      <c r="A5" s="3">
        <v>16.666666666666668</v>
      </c>
      <c r="B5" t="s">
        <v>6</v>
      </c>
      <c r="C5" t="str">
        <f t="shared" si="0"/>
        <v>Not hot day</v>
      </c>
      <c r="D5">
        <v>11.5</v>
      </c>
      <c r="E5">
        <v>18</v>
      </c>
      <c r="F5">
        <v>313</v>
      </c>
      <c r="H5" s="6" t="s">
        <v>8</v>
      </c>
      <c r="I5" s="7">
        <f>AVERAGE(A63:A93)</f>
        <v>28.835125448028677</v>
      </c>
      <c r="J5" s="8">
        <f>_xlfn.STDEV.S(A63:A93)</f>
        <v>2.3975074449850613</v>
      </c>
    </row>
    <row r="6" spans="1:13" x14ac:dyDescent="0.25">
      <c r="A6" s="3">
        <v>13.333333333333334</v>
      </c>
      <c r="B6" t="s">
        <v>6</v>
      </c>
      <c r="C6" t="str">
        <f t="shared" si="0"/>
        <v>Not hot day</v>
      </c>
      <c r="D6">
        <v>14.3</v>
      </c>
      <c r="E6">
        <v>24</v>
      </c>
      <c r="F6">
        <v>181</v>
      </c>
      <c r="H6" s="6" t="s">
        <v>9</v>
      </c>
      <c r="I6" s="7">
        <f>AVERAGE(A94:A124)</f>
        <v>28.870967741935477</v>
      </c>
      <c r="J6" s="8">
        <f>+_xlfn.STDEV.S(A94:A124)</f>
        <v>3.6584753367297678</v>
      </c>
    </row>
    <row r="7" spans="1:13" x14ac:dyDescent="0.25">
      <c r="A7" s="3">
        <v>18.888888888888889</v>
      </c>
      <c r="B7" t="s">
        <v>6</v>
      </c>
      <c r="C7" t="str">
        <f t="shared" si="0"/>
        <v>Not hot day</v>
      </c>
      <c r="D7">
        <v>14.9</v>
      </c>
      <c r="E7">
        <v>28</v>
      </c>
      <c r="F7">
        <v>181</v>
      </c>
      <c r="H7" s="6" t="s">
        <v>10</v>
      </c>
      <c r="I7" s="7">
        <f>AVERAGE(A125:A154)</f>
        <v>24.944444444444446</v>
      </c>
      <c r="J7" s="8">
        <f>_xlfn.STDEV.S(A125:A154)</f>
        <v>4.6420395614331689</v>
      </c>
    </row>
    <row r="8" spans="1:13" x14ac:dyDescent="0.25">
      <c r="A8" s="3">
        <v>18.333333333333332</v>
      </c>
      <c r="B8" t="s">
        <v>6</v>
      </c>
      <c r="C8" t="str">
        <f t="shared" si="0"/>
        <v>Not hot day</v>
      </c>
      <c r="D8">
        <v>8.6</v>
      </c>
      <c r="E8">
        <v>23</v>
      </c>
      <c r="F8">
        <v>299</v>
      </c>
    </row>
    <row r="9" spans="1:13" x14ac:dyDescent="0.25">
      <c r="A9" s="3">
        <v>15</v>
      </c>
      <c r="B9" t="s">
        <v>6</v>
      </c>
      <c r="C9" t="str">
        <f t="shared" si="0"/>
        <v>Not hot day</v>
      </c>
      <c r="D9">
        <v>13.8</v>
      </c>
      <c r="E9">
        <v>19</v>
      </c>
      <c r="F9">
        <v>99</v>
      </c>
      <c r="H9" s="11"/>
      <c r="I9" s="12" t="s">
        <v>6</v>
      </c>
      <c r="J9" s="12" t="s">
        <v>7</v>
      </c>
      <c r="K9" s="12" t="s">
        <v>8</v>
      </c>
      <c r="L9" s="12" t="s">
        <v>9</v>
      </c>
      <c r="M9" s="12" t="s">
        <v>10</v>
      </c>
    </row>
    <row r="10" spans="1:13" x14ac:dyDescent="0.25">
      <c r="A10" s="3">
        <v>16.111111111111111</v>
      </c>
      <c r="B10" t="s">
        <v>6</v>
      </c>
      <c r="C10" t="str">
        <f t="shared" si="0"/>
        <v>Not hot day</v>
      </c>
      <c r="D10">
        <v>20.100000000000001</v>
      </c>
      <c r="E10">
        <v>8</v>
      </c>
      <c r="F10">
        <v>19</v>
      </c>
      <c r="H10" s="13" t="s">
        <v>19</v>
      </c>
      <c r="I10" s="11">
        <f>COUNTIF(C2:C32,"Hot day")</f>
        <v>2</v>
      </c>
      <c r="J10" s="11">
        <f>COUNTIF(C33:C62,"Hot day")</f>
        <v>16</v>
      </c>
      <c r="K10" s="11">
        <f>COUNTIF(C63:C93,"Hot day")</f>
        <v>29</v>
      </c>
      <c r="L10" s="11">
        <f>COUNTIF(C94:C124,"Hot day")</f>
        <v>26</v>
      </c>
      <c r="M10" s="11">
        <f>COUNTIF(C125:C154,"Hot day")</f>
        <v>12</v>
      </c>
    </row>
    <row r="11" spans="1:13" x14ac:dyDescent="0.25">
      <c r="A11" s="3">
        <v>20.555555555555557</v>
      </c>
      <c r="B11" t="s">
        <v>6</v>
      </c>
      <c r="C11" t="str">
        <f t="shared" si="0"/>
        <v>Not hot day</v>
      </c>
      <c r="D11">
        <v>8.6</v>
      </c>
      <c r="E11">
        <v>24</v>
      </c>
      <c r="F11">
        <v>194</v>
      </c>
      <c r="H11" s="13" t="s">
        <v>18</v>
      </c>
      <c r="I11" s="14">
        <f>2/31</f>
        <v>6.4516129032258063E-2</v>
      </c>
      <c r="J11" s="14">
        <f>16/30</f>
        <v>0.53333333333333333</v>
      </c>
      <c r="K11" s="14">
        <f>29/31</f>
        <v>0.93548387096774188</v>
      </c>
      <c r="L11" s="14">
        <f>26/31</f>
        <v>0.83870967741935487</v>
      </c>
      <c r="M11" s="11">
        <f>12/30</f>
        <v>0.4</v>
      </c>
    </row>
    <row r="12" spans="1:13" x14ac:dyDescent="0.25">
      <c r="A12" s="3">
        <v>23.333333333333332</v>
      </c>
      <c r="B12" t="s">
        <v>6</v>
      </c>
      <c r="C12" t="str">
        <f t="shared" si="0"/>
        <v>Not hot day</v>
      </c>
      <c r="D12">
        <v>6.9</v>
      </c>
      <c r="E12">
        <v>7</v>
      </c>
      <c r="F12">
        <v>181</v>
      </c>
    </row>
    <row r="13" spans="1:13" x14ac:dyDescent="0.25">
      <c r="A13" s="3">
        <v>20.555555555555557</v>
      </c>
      <c r="B13" t="s">
        <v>6</v>
      </c>
      <c r="C13" t="str">
        <f t="shared" si="0"/>
        <v>Not hot day</v>
      </c>
      <c r="D13">
        <v>9.6999999999999993</v>
      </c>
      <c r="E13">
        <v>16</v>
      </c>
      <c r="F13">
        <v>256</v>
      </c>
      <c r="H13" s="11" t="s">
        <v>23</v>
      </c>
      <c r="I13" s="12" t="s">
        <v>6</v>
      </c>
      <c r="J13" s="12" t="s">
        <v>7</v>
      </c>
      <c r="K13" s="12" t="s">
        <v>8</v>
      </c>
      <c r="L13" s="12" t="s">
        <v>9</v>
      </c>
      <c r="M13" s="12" t="s">
        <v>10</v>
      </c>
    </row>
    <row r="14" spans="1:13" x14ac:dyDescent="0.25">
      <c r="A14" s="3">
        <v>18.888888888888889</v>
      </c>
      <c r="B14" t="s">
        <v>6</v>
      </c>
      <c r="C14" t="str">
        <f t="shared" si="0"/>
        <v>Not hot day</v>
      </c>
      <c r="D14">
        <v>9.1999999999999993</v>
      </c>
      <c r="E14">
        <v>11</v>
      </c>
      <c r="F14">
        <v>290</v>
      </c>
      <c r="H14" s="12" t="s">
        <v>20</v>
      </c>
      <c r="I14" s="11">
        <f>MEDIAN(D2:D32)</f>
        <v>11.5</v>
      </c>
      <c r="J14" s="11">
        <f>MEDIAN(D33:D62)</f>
        <v>9.6999999999999993</v>
      </c>
      <c r="K14" s="11">
        <f>MEDIAN(D63:D93)</f>
        <v>8.6</v>
      </c>
      <c r="L14" s="11">
        <f>MEDIAN(D94:D124)</f>
        <v>8.6</v>
      </c>
      <c r="M14" s="11">
        <f>MEDIAN(D125:D154)</f>
        <v>10.3</v>
      </c>
    </row>
    <row r="15" spans="1:13" x14ac:dyDescent="0.25">
      <c r="A15" s="3">
        <v>20</v>
      </c>
      <c r="B15" t="s">
        <v>6</v>
      </c>
      <c r="C15" t="str">
        <f t="shared" si="0"/>
        <v>Not hot day</v>
      </c>
      <c r="D15">
        <v>10.9</v>
      </c>
      <c r="E15">
        <v>14</v>
      </c>
      <c r="F15">
        <v>274</v>
      </c>
      <c r="H15" s="12" t="s">
        <v>21</v>
      </c>
      <c r="I15" s="11">
        <f>QUARTILE(D2:D32,1)</f>
        <v>8.8999999999999986</v>
      </c>
      <c r="J15" s="11">
        <f>QUARTILE(D33:D62,1)</f>
        <v>8</v>
      </c>
      <c r="K15" s="11">
        <f>QUARTILE(D63:D93,1)</f>
        <v>6.9</v>
      </c>
      <c r="L15" s="11">
        <f>QUARTILE(D94:D124,1)</f>
        <v>6.6</v>
      </c>
      <c r="M15" s="11">
        <f>QUARTILE(D125:D154,1)</f>
        <v>7.5500000000000007</v>
      </c>
    </row>
    <row r="16" spans="1:13" x14ac:dyDescent="0.25">
      <c r="A16" s="3">
        <v>14.444444444444445</v>
      </c>
      <c r="B16" t="s">
        <v>6</v>
      </c>
      <c r="C16" t="str">
        <f t="shared" si="0"/>
        <v>Not hot day</v>
      </c>
      <c r="D16">
        <v>13.2</v>
      </c>
      <c r="E16">
        <v>18</v>
      </c>
      <c r="F16">
        <v>65</v>
      </c>
      <c r="H16" s="12" t="s">
        <v>22</v>
      </c>
      <c r="I16" s="11">
        <f>QUARTILE(D2:D32,3)</f>
        <v>14.05</v>
      </c>
      <c r="J16" s="11">
        <f>QUARTILE(D33:D62,3)</f>
        <v>11.5</v>
      </c>
      <c r="K16" s="11">
        <f>QUARTILE(D63:D93,3)</f>
        <v>10.9</v>
      </c>
      <c r="L16" s="11">
        <f>QUARTILE(D94:D124,3)</f>
        <v>11.2</v>
      </c>
      <c r="M16" s="11">
        <f>QUARTILE(D125:D154,3)</f>
        <v>12.324999999999999</v>
      </c>
    </row>
    <row r="17" spans="1:13" x14ac:dyDescent="0.25">
      <c r="A17" s="3">
        <v>17.777777777777779</v>
      </c>
      <c r="B17" t="s">
        <v>6</v>
      </c>
      <c r="C17" t="str">
        <f t="shared" si="0"/>
        <v>Not hot day</v>
      </c>
      <c r="D17">
        <v>11.5</v>
      </c>
      <c r="E17">
        <v>14</v>
      </c>
      <c r="F17">
        <v>334</v>
      </c>
    </row>
    <row r="18" spans="1:13" x14ac:dyDescent="0.25">
      <c r="A18" s="3">
        <v>18.888888888888889</v>
      </c>
      <c r="B18" t="s">
        <v>6</v>
      </c>
      <c r="C18" t="str">
        <f t="shared" si="0"/>
        <v>Not hot day</v>
      </c>
      <c r="D18">
        <v>12</v>
      </c>
      <c r="E18">
        <v>34</v>
      </c>
      <c r="F18">
        <v>307</v>
      </c>
      <c r="H18" s="13" t="s">
        <v>24</v>
      </c>
      <c r="I18" s="8">
        <f>AVERAGE(D94:D124)</f>
        <v>8.7935483870967772</v>
      </c>
    </row>
    <row r="19" spans="1:13" x14ac:dyDescent="0.25">
      <c r="A19" s="3">
        <v>13.888888888888889</v>
      </c>
      <c r="B19" t="s">
        <v>6</v>
      </c>
      <c r="C19" t="str">
        <f t="shared" si="0"/>
        <v>Not hot day</v>
      </c>
      <c r="D19">
        <v>18.399999999999999</v>
      </c>
      <c r="E19">
        <v>6</v>
      </c>
      <c r="F19">
        <v>78</v>
      </c>
    </row>
    <row r="20" spans="1:13" x14ac:dyDescent="0.25">
      <c r="A20" s="3">
        <v>20</v>
      </c>
      <c r="B20" t="s">
        <v>6</v>
      </c>
      <c r="C20" t="str">
        <f t="shared" si="0"/>
        <v>Not hot day</v>
      </c>
      <c r="D20">
        <v>11.5</v>
      </c>
      <c r="E20">
        <v>30</v>
      </c>
      <c r="F20">
        <v>322</v>
      </c>
      <c r="H20" s="6" t="s">
        <v>26</v>
      </c>
      <c r="I20" s="6" t="s">
        <v>25</v>
      </c>
    </row>
    <row r="21" spans="1:13" x14ac:dyDescent="0.25">
      <c r="A21" s="3">
        <v>16.666666666666668</v>
      </c>
      <c r="B21" t="s">
        <v>6</v>
      </c>
      <c r="C21" t="str">
        <f t="shared" si="0"/>
        <v>Not hot day</v>
      </c>
      <c r="D21">
        <v>9.6999999999999993</v>
      </c>
      <c r="E21">
        <v>11</v>
      </c>
      <c r="F21">
        <v>44</v>
      </c>
      <c r="H21" s="6" t="s">
        <v>0</v>
      </c>
      <c r="I21" s="8">
        <f>_xlfn.STDEV.S(E2:E154)/AVERAGE(E2:E154)</f>
        <v>0.72581556507496447</v>
      </c>
    </row>
    <row r="22" spans="1:13" x14ac:dyDescent="0.25">
      <c r="A22" s="3">
        <v>15</v>
      </c>
      <c r="B22" t="s">
        <v>6</v>
      </c>
      <c r="C22" t="str">
        <f t="shared" si="0"/>
        <v>Not hot day</v>
      </c>
      <c r="D22">
        <v>9.6999999999999993</v>
      </c>
      <c r="E22">
        <v>1</v>
      </c>
      <c r="F22">
        <v>8</v>
      </c>
      <c r="H22" s="6" t="s">
        <v>12</v>
      </c>
      <c r="I22" s="8">
        <f>_xlfn.STDEV.S(A2:A154)/AVERAGE(A2:A154)</f>
        <v>0.20629434050835135</v>
      </c>
    </row>
    <row r="23" spans="1:13" x14ac:dyDescent="0.25">
      <c r="A23" s="3">
        <v>22.777777777777779</v>
      </c>
      <c r="B23" t="s">
        <v>6</v>
      </c>
      <c r="C23" t="str">
        <f t="shared" si="0"/>
        <v>Not hot day</v>
      </c>
      <c r="D23">
        <v>16.600000000000001</v>
      </c>
      <c r="E23">
        <v>11</v>
      </c>
      <c r="F23">
        <v>320</v>
      </c>
      <c r="H23" s="6" t="s">
        <v>1</v>
      </c>
      <c r="I23" s="8">
        <f>_xlfn.STDEV.S(F2:F154)/AVERAGE(F2:F154)</f>
        <v>0.47423613886111404</v>
      </c>
    </row>
    <row r="24" spans="1:13" x14ac:dyDescent="0.25">
      <c r="A24" s="3">
        <v>16.111111111111111</v>
      </c>
      <c r="B24" t="s">
        <v>6</v>
      </c>
      <c r="C24" t="str">
        <f t="shared" si="0"/>
        <v>Not hot day</v>
      </c>
      <c r="D24">
        <v>9.6999999999999993</v>
      </c>
      <c r="E24">
        <v>4</v>
      </c>
      <c r="F24">
        <v>25</v>
      </c>
      <c r="H24" s="6" t="s">
        <v>2</v>
      </c>
      <c r="I24" s="8">
        <f>_xlfn.STDEV.S(D2:D154)/AVERAGE(D2:D154)</f>
        <v>0.35380322079982213</v>
      </c>
    </row>
    <row r="25" spans="1:13" x14ac:dyDescent="0.25">
      <c r="A25" s="3">
        <v>16.111111111111111</v>
      </c>
      <c r="B25" t="s">
        <v>6</v>
      </c>
      <c r="C25" t="str">
        <f t="shared" si="0"/>
        <v>Not hot day</v>
      </c>
      <c r="D25">
        <v>12</v>
      </c>
      <c r="E25">
        <v>32</v>
      </c>
      <c r="F25">
        <v>92</v>
      </c>
    </row>
    <row r="26" spans="1:13" x14ac:dyDescent="0.25">
      <c r="A26" s="3">
        <v>13.888888888888889</v>
      </c>
      <c r="B26" t="s">
        <v>6</v>
      </c>
      <c r="C26" t="str">
        <f t="shared" si="0"/>
        <v>Not hot day</v>
      </c>
      <c r="D26">
        <v>16.600000000000001</v>
      </c>
      <c r="E26">
        <v>24</v>
      </c>
      <c r="F26">
        <v>66</v>
      </c>
    </row>
    <row r="27" spans="1:13" ht="15.75" thickBot="1" x14ac:dyDescent="0.3">
      <c r="A27" s="3">
        <v>14.444444444444445</v>
      </c>
      <c r="B27" t="s">
        <v>6</v>
      </c>
      <c r="C27" t="str">
        <f t="shared" si="0"/>
        <v>Not hot day</v>
      </c>
      <c r="D27">
        <v>14.9</v>
      </c>
      <c r="E27">
        <v>24</v>
      </c>
      <c r="F27">
        <v>266</v>
      </c>
    </row>
    <row r="28" spans="1:13" ht="30.75" thickBot="1" x14ac:dyDescent="0.3">
      <c r="A28" s="3">
        <v>13.888888888888889</v>
      </c>
      <c r="B28" t="s">
        <v>6</v>
      </c>
      <c r="C28" t="str">
        <f t="shared" si="0"/>
        <v>Not hot day</v>
      </c>
      <c r="D28">
        <v>8</v>
      </c>
      <c r="E28">
        <v>24</v>
      </c>
      <c r="F28">
        <v>181</v>
      </c>
      <c r="H28" s="17" t="s">
        <v>1</v>
      </c>
      <c r="I28" s="18" t="s">
        <v>27</v>
      </c>
      <c r="J28" s="18" t="s">
        <v>38</v>
      </c>
      <c r="K28" s="18" t="s">
        <v>39</v>
      </c>
      <c r="L28" s="18" t="s">
        <v>28</v>
      </c>
      <c r="M28" s="18" t="s">
        <v>40</v>
      </c>
    </row>
    <row r="29" spans="1:13" ht="15.75" thickBot="1" x14ac:dyDescent="0.3">
      <c r="A29" s="3">
        <v>19.444444444444443</v>
      </c>
      <c r="B29" t="s">
        <v>6</v>
      </c>
      <c r="C29" t="str">
        <f t="shared" si="0"/>
        <v>Not hot day</v>
      </c>
      <c r="D29">
        <v>12</v>
      </c>
      <c r="E29">
        <v>23</v>
      </c>
      <c r="F29">
        <v>13</v>
      </c>
      <c r="H29" s="19" t="s">
        <v>30</v>
      </c>
      <c r="I29" s="20">
        <v>42</v>
      </c>
      <c r="J29" s="20">
        <v>42</v>
      </c>
      <c r="K29" s="21">
        <f>COUNTIFS($F$2:$F$154,"&gt;=0",$F$2:$F$154,"&lt;=42")</f>
        <v>13</v>
      </c>
      <c r="L29" s="22">
        <f>K29/K37</f>
        <v>8.4967320261437912E-2</v>
      </c>
      <c r="M29" s="23">
        <f>J29*K29</f>
        <v>546</v>
      </c>
    </row>
    <row r="30" spans="1:13" ht="15.75" thickBot="1" x14ac:dyDescent="0.3">
      <c r="A30" s="3">
        <v>27.222222222222221</v>
      </c>
      <c r="B30" t="s">
        <v>6</v>
      </c>
      <c r="C30" t="str">
        <f t="shared" si="0"/>
        <v>Hot day</v>
      </c>
      <c r="D30">
        <v>14.9</v>
      </c>
      <c r="E30">
        <v>45</v>
      </c>
      <c r="F30">
        <v>252</v>
      </c>
      <c r="H30" s="19" t="s">
        <v>31</v>
      </c>
      <c r="I30" s="23">
        <v>84</v>
      </c>
      <c r="J30" s="23">
        <f>(42+84)/2</f>
        <v>63</v>
      </c>
      <c r="K30" s="21">
        <f>COUNTIFS($F$2:$F$154,"&gt;42",$F$2:$F$154,"&lt;=84")</f>
        <v>15</v>
      </c>
      <c r="L30" s="24">
        <f>K30/K37</f>
        <v>9.8039215686274508E-2</v>
      </c>
      <c r="M30" s="23">
        <f t="shared" ref="M30:M36" si="1">J30*K30</f>
        <v>945</v>
      </c>
    </row>
    <row r="31" spans="1:13" ht="15.75" thickBot="1" x14ac:dyDescent="0.3">
      <c r="A31" s="3">
        <v>26.111111111111111</v>
      </c>
      <c r="B31" t="s">
        <v>6</v>
      </c>
      <c r="C31" t="str">
        <f t="shared" si="0"/>
        <v>Hot day</v>
      </c>
      <c r="D31">
        <v>5.7</v>
      </c>
      <c r="E31">
        <v>115</v>
      </c>
      <c r="F31">
        <v>223</v>
      </c>
      <c r="H31" s="19" t="s">
        <v>32</v>
      </c>
      <c r="I31" s="23">
        <v>126</v>
      </c>
      <c r="J31" s="23">
        <f>(84+126)/2</f>
        <v>105</v>
      </c>
      <c r="K31" s="21">
        <f>COUNTIFS($F$2:$F$154,"&gt;84",$F$2:$F$154,"&lt;=126")</f>
        <v>11</v>
      </c>
      <c r="L31" s="24">
        <f>K31/K37</f>
        <v>7.1895424836601302E-2</v>
      </c>
      <c r="M31" s="23">
        <f t="shared" si="1"/>
        <v>1155</v>
      </c>
    </row>
    <row r="32" spans="1:13" ht="15.75" thickBot="1" x14ac:dyDescent="0.3">
      <c r="A32" s="3">
        <v>24.444444444444443</v>
      </c>
      <c r="B32" t="s">
        <v>6</v>
      </c>
      <c r="C32" t="str">
        <f t="shared" si="0"/>
        <v>Not hot day</v>
      </c>
      <c r="D32">
        <v>7.4</v>
      </c>
      <c r="E32">
        <v>37</v>
      </c>
      <c r="F32">
        <v>279</v>
      </c>
      <c r="H32" s="19" t="s">
        <v>33</v>
      </c>
      <c r="I32" s="23">
        <v>168</v>
      </c>
      <c r="J32" s="23">
        <f>(126+168)/2</f>
        <v>147</v>
      </c>
      <c r="K32" s="21">
        <f>COUNTIFS($F$2:$F$154,"&gt;126",$F$2:$F$154,"&lt;=168")</f>
        <v>16</v>
      </c>
      <c r="L32" s="24">
        <f>K32/K37</f>
        <v>0.10457516339869281</v>
      </c>
      <c r="M32" s="23">
        <f t="shared" si="1"/>
        <v>2352</v>
      </c>
    </row>
    <row r="33" spans="1:13" ht="15.75" thickBot="1" x14ac:dyDescent="0.3">
      <c r="A33" s="3">
        <v>25.555555555555557</v>
      </c>
      <c r="B33" t="s">
        <v>7</v>
      </c>
      <c r="C33" t="str">
        <f t="shared" si="0"/>
        <v>Hot day</v>
      </c>
      <c r="D33">
        <v>8.6</v>
      </c>
      <c r="E33">
        <v>29</v>
      </c>
      <c r="F33">
        <v>286</v>
      </c>
      <c r="H33" s="19" t="s">
        <v>34</v>
      </c>
      <c r="I33" s="23">
        <v>210</v>
      </c>
      <c r="J33" s="23">
        <f>(168+210)/2</f>
        <v>189</v>
      </c>
      <c r="K33" s="21">
        <f>COUNTIFS($F$2:$F$154,"&gt;168",$F$2:$F$154,"&lt;=210")</f>
        <v>26</v>
      </c>
      <c r="L33" s="24">
        <f>K33/K37</f>
        <v>0.16993464052287582</v>
      </c>
      <c r="M33" s="23">
        <f t="shared" si="1"/>
        <v>4914</v>
      </c>
    </row>
    <row r="34" spans="1:13" ht="15.75" thickBot="1" x14ac:dyDescent="0.3">
      <c r="A34" s="3">
        <v>23.333333333333332</v>
      </c>
      <c r="B34" t="s">
        <v>7</v>
      </c>
      <c r="C34" t="str">
        <f t="shared" si="0"/>
        <v>Not hot day</v>
      </c>
      <c r="D34">
        <v>9.6999999999999993</v>
      </c>
      <c r="E34">
        <v>29</v>
      </c>
      <c r="F34">
        <v>287</v>
      </c>
      <c r="H34" s="19" t="s">
        <v>35</v>
      </c>
      <c r="I34" s="23">
        <v>252</v>
      </c>
      <c r="J34" s="23">
        <f>(210+252)/2</f>
        <v>231</v>
      </c>
      <c r="K34" s="21">
        <f>COUNTIFS($F$2:$F$154,"&gt;210",$F$2:$F$154,"&lt;=252")</f>
        <v>29</v>
      </c>
      <c r="L34" s="24">
        <f>K34/K37</f>
        <v>0.18954248366013071</v>
      </c>
      <c r="M34" s="23">
        <f t="shared" si="1"/>
        <v>6699</v>
      </c>
    </row>
    <row r="35" spans="1:13" ht="15.75" thickBot="1" x14ac:dyDescent="0.3">
      <c r="A35" s="3">
        <v>19.444444444444443</v>
      </c>
      <c r="B35" t="s">
        <v>7</v>
      </c>
      <c r="C35" t="str">
        <f t="shared" si="0"/>
        <v>Not hot day</v>
      </c>
      <c r="D35">
        <v>16.100000000000001</v>
      </c>
      <c r="E35">
        <v>29</v>
      </c>
      <c r="F35">
        <v>242</v>
      </c>
      <c r="H35" s="19" t="s">
        <v>36</v>
      </c>
      <c r="I35" s="23">
        <v>294</v>
      </c>
      <c r="J35" s="23">
        <f>(252+294)/2</f>
        <v>273</v>
      </c>
      <c r="K35" s="21">
        <f>COUNTIFS($F$2:$F$154,"&gt;252",$F$2:$F$154,"&lt;=294")</f>
        <v>32</v>
      </c>
      <c r="L35" s="24">
        <f>K35/K37</f>
        <v>0.20915032679738563</v>
      </c>
      <c r="M35" s="23">
        <f t="shared" si="1"/>
        <v>8736</v>
      </c>
    </row>
    <row r="36" spans="1:13" ht="15.75" thickBot="1" x14ac:dyDescent="0.3">
      <c r="A36" s="3">
        <v>28.888888888888889</v>
      </c>
      <c r="B36" t="s">
        <v>7</v>
      </c>
      <c r="C36" t="str">
        <f t="shared" si="0"/>
        <v>Hot day</v>
      </c>
      <c r="D36">
        <v>9.1999999999999993</v>
      </c>
      <c r="E36">
        <v>29</v>
      </c>
      <c r="F36">
        <v>186</v>
      </c>
      <c r="H36" s="19" t="s">
        <v>37</v>
      </c>
      <c r="I36" s="23">
        <v>336</v>
      </c>
      <c r="J36" s="23">
        <f>(294+336)/2</f>
        <v>315</v>
      </c>
      <c r="K36" s="21">
        <f>COUNTIFS($F$2:$F$154,"&gt;294",$F$2:$F$154,"&lt;=336")</f>
        <v>11</v>
      </c>
      <c r="L36" s="24">
        <f>K36/K37</f>
        <v>7.1895424836601302E-2</v>
      </c>
      <c r="M36" s="23">
        <f t="shared" si="1"/>
        <v>3465</v>
      </c>
    </row>
    <row r="37" spans="1:13" ht="15.75" thickBot="1" x14ac:dyDescent="0.3">
      <c r="A37" s="3">
        <v>29.444444444444443</v>
      </c>
      <c r="B37" t="s">
        <v>7</v>
      </c>
      <c r="C37" t="str">
        <f t="shared" si="0"/>
        <v>Hot day</v>
      </c>
      <c r="D37">
        <v>8.6</v>
      </c>
      <c r="E37">
        <v>29</v>
      </c>
      <c r="F37">
        <v>220</v>
      </c>
      <c r="H37" s="25" t="s">
        <v>29</v>
      </c>
      <c r="I37" s="26"/>
      <c r="J37" s="26"/>
      <c r="K37" s="27">
        <f>SUM(K29:K36)</f>
        <v>153</v>
      </c>
      <c r="L37" s="28">
        <f>SUM(L29:L36)</f>
        <v>1</v>
      </c>
      <c r="M37" s="27">
        <f>SUM(M29:M36)</f>
        <v>28812</v>
      </c>
    </row>
    <row r="38" spans="1:13" x14ac:dyDescent="0.25">
      <c r="A38" s="3">
        <v>26.111111111111111</v>
      </c>
      <c r="B38" t="s">
        <v>7</v>
      </c>
      <c r="C38" t="str">
        <f t="shared" si="0"/>
        <v>Hot day</v>
      </c>
      <c r="D38">
        <v>14.3</v>
      </c>
      <c r="E38">
        <v>29</v>
      </c>
      <c r="F38">
        <v>264</v>
      </c>
    </row>
    <row r="39" spans="1:13" x14ac:dyDescent="0.25">
      <c r="A39" s="3">
        <v>27.777777777777779</v>
      </c>
      <c r="B39" t="s">
        <v>7</v>
      </c>
      <c r="C39" t="str">
        <f t="shared" si="0"/>
        <v>Hot day</v>
      </c>
      <c r="D39">
        <v>9.6999999999999993</v>
      </c>
      <c r="E39">
        <v>29</v>
      </c>
      <c r="F39">
        <v>127</v>
      </c>
    </row>
    <row r="40" spans="1:13" x14ac:dyDescent="0.25">
      <c r="A40" s="3">
        <v>30.555555555555557</v>
      </c>
      <c r="B40" t="s">
        <v>7</v>
      </c>
      <c r="C40" t="str">
        <f t="shared" si="0"/>
        <v>Hot day</v>
      </c>
      <c r="D40">
        <v>6.9</v>
      </c>
      <c r="E40">
        <v>29</v>
      </c>
      <c r="F40">
        <v>273</v>
      </c>
    </row>
    <row r="41" spans="1:13" x14ac:dyDescent="0.25">
      <c r="A41" s="3">
        <v>32.222222222222221</v>
      </c>
      <c r="B41" t="s">
        <v>7</v>
      </c>
      <c r="C41" t="str">
        <f t="shared" si="0"/>
        <v>Hot day</v>
      </c>
      <c r="D41">
        <v>13.8</v>
      </c>
      <c r="E41">
        <v>71</v>
      </c>
      <c r="F41">
        <v>291</v>
      </c>
    </row>
    <row r="42" spans="1:13" x14ac:dyDescent="0.25">
      <c r="A42" s="3">
        <v>30.555555555555557</v>
      </c>
      <c r="B42" t="s">
        <v>7</v>
      </c>
      <c r="C42" t="str">
        <f t="shared" si="0"/>
        <v>Hot day</v>
      </c>
      <c r="D42">
        <v>11.5</v>
      </c>
      <c r="E42">
        <v>39</v>
      </c>
      <c r="F42">
        <v>323</v>
      </c>
    </row>
    <row r="43" spans="1:13" x14ac:dyDescent="0.25">
      <c r="A43" s="3">
        <v>33.888888888888886</v>
      </c>
      <c r="B43" t="s">
        <v>7</v>
      </c>
      <c r="C43" t="str">
        <f t="shared" si="0"/>
        <v>Hot day</v>
      </c>
      <c r="D43">
        <v>10.9</v>
      </c>
      <c r="E43">
        <v>29</v>
      </c>
      <c r="F43">
        <v>259</v>
      </c>
    </row>
    <row r="44" spans="1:13" x14ac:dyDescent="0.25">
      <c r="A44" s="3">
        <v>33.333333333333336</v>
      </c>
      <c r="B44" t="s">
        <v>7</v>
      </c>
      <c r="C44" t="str">
        <f t="shared" si="0"/>
        <v>Hot day</v>
      </c>
      <c r="D44">
        <v>9.1999999999999993</v>
      </c>
      <c r="E44">
        <v>29</v>
      </c>
      <c r="F44">
        <v>250</v>
      </c>
    </row>
    <row r="45" spans="1:13" x14ac:dyDescent="0.25">
      <c r="A45" s="3">
        <v>27.777777777777779</v>
      </c>
      <c r="B45" t="s">
        <v>7</v>
      </c>
      <c r="C45" t="str">
        <f t="shared" si="0"/>
        <v>Hot day</v>
      </c>
      <c r="D45">
        <v>8</v>
      </c>
      <c r="E45">
        <v>23</v>
      </c>
      <c r="F45">
        <v>148</v>
      </c>
    </row>
    <row r="46" spans="1:13" x14ac:dyDescent="0.25">
      <c r="A46" s="3">
        <v>26.666666666666668</v>
      </c>
      <c r="B46" t="s">
        <v>7</v>
      </c>
      <c r="C46" t="str">
        <f t="shared" si="0"/>
        <v>Hot day</v>
      </c>
      <c r="D46">
        <v>13.8</v>
      </c>
      <c r="E46">
        <v>29</v>
      </c>
      <c r="F46">
        <v>332</v>
      </c>
    </row>
    <row r="47" spans="1:13" x14ac:dyDescent="0.25">
      <c r="A47" s="3">
        <v>26.111111111111111</v>
      </c>
      <c r="B47" t="s">
        <v>7</v>
      </c>
      <c r="C47" t="str">
        <f t="shared" si="0"/>
        <v>Hot day</v>
      </c>
      <c r="D47">
        <v>11.5</v>
      </c>
      <c r="E47">
        <v>29</v>
      </c>
      <c r="F47">
        <v>322</v>
      </c>
    </row>
    <row r="48" spans="1:13" x14ac:dyDescent="0.25">
      <c r="A48" s="3">
        <v>25</v>
      </c>
      <c r="B48" t="s">
        <v>7</v>
      </c>
      <c r="C48" t="str">
        <f t="shared" si="0"/>
        <v>Not hot day</v>
      </c>
      <c r="D48">
        <v>14.9</v>
      </c>
      <c r="E48">
        <v>21</v>
      </c>
      <c r="F48">
        <v>191</v>
      </c>
    </row>
    <row r="49" spans="1:6" x14ac:dyDescent="0.25">
      <c r="A49" s="3">
        <v>22.222222222222221</v>
      </c>
      <c r="B49" t="s">
        <v>7</v>
      </c>
      <c r="C49" t="str">
        <f t="shared" si="0"/>
        <v>Not hot day</v>
      </c>
      <c r="D49">
        <v>20.7</v>
      </c>
      <c r="E49">
        <v>37</v>
      </c>
      <c r="F49">
        <v>284</v>
      </c>
    </row>
    <row r="50" spans="1:6" x14ac:dyDescent="0.25">
      <c r="A50" s="3">
        <v>18.333333333333332</v>
      </c>
      <c r="B50" t="s">
        <v>7</v>
      </c>
      <c r="C50" t="str">
        <f t="shared" si="0"/>
        <v>Not hot day</v>
      </c>
      <c r="D50">
        <v>9.1999999999999993</v>
      </c>
      <c r="E50">
        <v>20</v>
      </c>
      <c r="F50">
        <v>37</v>
      </c>
    </row>
    <row r="51" spans="1:6" x14ac:dyDescent="0.25">
      <c r="A51" s="3">
        <v>22.777777777777779</v>
      </c>
      <c r="B51" t="s">
        <v>7</v>
      </c>
      <c r="C51" t="str">
        <f t="shared" si="0"/>
        <v>Not hot day</v>
      </c>
      <c r="D51">
        <v>11.5</v>
      </c>
      <c r="E51">
        <v>12</v>
      </c>
      <c r="F51">
        <v>120</v>
      </c>
    </row>
    <row r="52" spans="1:6" x14ac:dyDescent="0.25">
      <c r="A52" s="3">
        <v>24.444444444444443</v>
      </c>
      <c r="B52" t="s">
        <v>7</v>
      </c>
      <c r="C52" t="str">
        <f t="shared" si="0"/>
        <v>Not hot day</v>
      </c>
      <c r="D52">
        <v>10.3</v>
      </c>
      <c r="E52">
        <v>13</v>
      </c>
      <c r="F52">
        <v>137</v>
      </c>
    </row>
    <row r="53" spans="1:6" x14ac:dyDescent="0.25">
      <c r="A53" s="3">
        <v>25</v>
      </c>
      <c r="B53" t="s">
        <v>7</v>
      </c>
      <c r="C53" t="str">
        <f t="shared" si="0"/>
        <v>Not hot day</v>
      </c>
      <c r="D53">
        <v>6.3</v>
      </c>
      <c r="E53">
        <v>29</v>
      </c>
      <c r="F53">
        <v>150</v>
      </c>
    </row>
    <row r="54" spans="1:6" x14ac:dyDescent="0.25">
      <c r="A54" s="3">
        <v>24.444444444444443</v>
      </c>
      <c r="B54" t="s">
        <v>7</v>
      </c>
      <c r="C54" t="str">
        <f t="shared" si="0"/>
        <v>Not hot day</v>
      </c>
      <c r="D54">
        <v>1.7</v>
      </c>
      <c r="E54">
        <v>29</v>
      </c>
      <c r="F54">
        <v>59</v>
      </c>
    </row>
    <row r="55" spans="1:6" x14ac:dyDescent="0.25">
      <c r="A55" s="3">
        <v>24.444444444444443</v>
      </c>
      <c r="B55" t="s">
        <v>7</v>
      </c>
      <c r="C55" t="str">
        <f t="shared" si="0"/>
        <v>Not hot day</v>
      </c>
      <c r="D55">
        <v>4.5999999999999996</v>
      </c>
      <c r="E55">
        <v>29</v>
      </c>
      <c r="F55">
        <v>91</v>
      </c>
    </row>
    <row r="56" spans="1:6" x14ac:dyDescent="0.25">
      <c r="A56" s="3">
        <v>24.444444444444443</v>
      </c>
      <c r="B56" t="s">
        <v>7</v>
      </c>
      <c r="C56" t="str">
        <f t="shared" si="0"/>
        <v>Not hot day</v>
      </c>
      <c r="D56">
        <v>6.3</v>
      </c>
      <c r="E56">
        <v>29</v>
      </c>
      <c r="F56">
        <v>250</v>
      </c>
    </row>
    <row r="57" spans="1:6" x14ac:dyDescent="0.25">
      <c r="A57" s="3">
        <v>23.888888888888889</v>
      </c>
      <c r="B57" t="s">
        <v>7</v>
      </c>
      <c r="C57" t="str">
        <f t="shared" si="0"/>
        <v>Not hot day</v>
      </c>
      <c r="D57">
        <v>8</v>
      </c>
      <c r="E57">
        <v>29</v>
      </c>
      <c r="F57">
        <v>135</v>
      </c>
    </row>
    <row r="58" spans="1:6" x14ac:dyDescent="0.25">
      <c r="A58" s="3">
        <v>25.555555555555557</v>
      </c>
      <c r="B58" t="s">
        <v>7</v>
      </c>
      <c r="C58" t="str">
        <f t="shared" si="0"/>
        <v>Hot day</v>
      </c>
      <c r="D58">
        <v>8</v>
      </c>
      <c r="E58">
        <v>29</v>
      </c>
      <c r="F58">
        <v>127</v>
      </c>
    </row>
    <row r="59" spans="1:6" x14ac:dyDescent="0.25">
      <c r="A59" s="3">
        <v>22.777777777777779</v>
      </c>
      <c r="B59" t="s">
        <v>7</v>
      </c>
      <c r="C59" t="str">
        <f t="shared" si="0"/>
        <v>Not hot day</v>
      </c>
      <c r="D59">
        <v>10.3</v>
      </c>
      <c r="E59">
        <v>29</v>
      </c>
      <c r="F59">
        <v>47</v>
      </c>
    </row>
    <row r="60" spans="1:6" x14ac:dyDescent="0.25">
      <c r="A60" s="3">
        <v>26.666666666666668</v>
      </c>
      <c r="B60" t="s">
        <v>7</v>
      </c>
      <c r="C60" t="str">
        <f t="shared" si="0"/>
        <v>Hot day</v>
      </c>
      <c r="D60">
        <v>11.5</v>
      </c>
      <c r="E60">
        <v>29</v>
      </c>
      <c r="F60">
        <v>98</v>
      </c>
    </row>
    <row r="61" spans="1:6" x14ac:dyDescent="0.25">
      <c r="A61" s="3">
        <v>25</v>
      </c>
      <c r="B61" t="s">
        <v>7</v>
      </c>
      <c r="C61" t="str">
        <f t="shared" si="0"/>
        <v>Not hot day</v>
      </c>
      <c r="D61">
        <v>14.9</v>
      </c>
      <c r="E61">
        <v>29</v>
      </c>
      <c r="F61">
        <v>31</v>
      </c>
    </row>
    <row r="62" spans="1:6" x14ac:dyDescent="0.25">
      <c r="A62" s="3">
        <v>28.333333333333332</v>
      </c>
      <c r="B62" t="s">
        <v>7</v>
      </c>
      <c r="C62" t="str">
        <f t="shared" si="0"/>
        <v>Hot day</v>
      </c>
      <c r="D62">
        <v>8</v>
      </c>
      <c r="E62">
        <v>29</v>
      </c>
      <c r="F62">
        <v>138</v>
      </c>
    </row>
    <row r="63" spans="1:6" x14ac:dyDescent="0.25">
      <c r="A63" s="3">
        <v>28.888888888888889</v>
      </c>
      <c r="B63" t="s">
        <v>8</v>
      </c>
      <c r="C63" t="str">
        <f t="shared" si="0"/>
        <v>Hot day</v>
      </c>
      <c r="D63">
        <v>4.0999999999999996</v>
      </c>
      <c r="E63">
        <v>135</v>
      </c>
      <c r="F63">
        <v>269</v>
      </c>
    </row>
    <row r="64" spans="1:6" x14ac:dyDescent="0.25">
      <c r="A64" s="3">
        <v>29.444444444444443</v>
      </c>
      <c r="B64" t="s">
        <v>8</v>
      </c>
      <c r="C64" t="str">
        <f t="shared" si="0"/>
        <v>Hot day</v>
      </c>
      <c r="D64">
        <v>9.1999999999999993</v>
      </c>
      <c r="E64">
        <v>49</v>
      </c>
      <c r="F64">
        <v>248</v>
      </c>
    </row>
    <row r="65" spans="1:6" x14ac:dyDescent="0.25">
      <c r="A65" s="3">
        <v>27.222222222222221</v>
      </c>
      <c r="B65" t="s">
        <v>8</v>
      </c>
      <c r="C65" t="str">
        <f t="shared" si="0"/>
        <v>Hot day</v>
      </c>
      <c r="D65">
        <v>9.1999999999999993</v>
      </c>
      <c r="E65">
        <v>32</v>
      </c>
      <c r="F65">
        <v>236</v>
      </c>
    </row>
    <row r="66" spans="1:6" x14ac:dyDescent="0.25">
      <c r="A66" s="3">
        <v>28.888888888888889</v>
      </c>
      <c r="B66" t="s">
        <v>8</v>
      </c>
      <c r="C66" t="str">
        <f t="shared" si="0"/>
        <v>Hot day</v>
      </c>
      <c r="D66">
        <v>10.9</v>
      </c>
      <c r="E66">
        <v>59</v>
      </c>
      <c r="F66">
        <v>101</v>
      </c>
    </row>
    <row r="67" spans="1:6" x14ac:dyDescent="0.25">
      <c r="A67" s="3">
        <v>28.333333333333332</v>
      </c>
      <c r="B67" t="s">
        <v>8</v>
      </c>
      <c r="C67" t="str">
        <f t="shared" ref="C67:C130" si="2">IF(A67&gt;25,"Hot day","Not hot day")</f>
        <v>Hot day</v>
      </c>
      <c r="D67">
        <v>4.5999999999999996</v>
      </c>
      <c r="E67">
        <v>64</v>
      </c>
      <c r="F67">
        <v>175</v>
      </c>
    </row>
    <row r="68" spans="1:6" x14ac:dyDescent="0.25">
      <c r="A68" s="3">
        <v>28.333333333333332</v>
      </c>
      <c r="B68" t="s">
        <v>8</v>
      </c>
      <c r="C68" t="str">
        <f t="shared" si="2"/>
        <v>Hot day</v>
      </c>
      <c r="D68">
        <v>10.9</v>
      </c>
      <c r="E68">
        <v>40</v>
      </c>
      <c r="F68">
        <v>314</v>
      </c>
    </row>
    <row r="69" spans="1:6" x14ac:dyDescent="0.25">
      <c r="A69" s="3">
        <v>31.111111111111111</v>
      </c>
      <c r="B69" t="s">
        <v>8</v>
      </c>
      <c r="C69" t="str">
        <f t="shared" si="2"/>
        <v>Hot day</v>
      </c>
      <c r="D69">
        <v>5.0999999999999996</v>
      </c>
      <c r="E69">
        <v>77</v>
      </c>
      <c r="F69">
        <v>276</v>
      </c>
    </row>
    <row r="70" spans="1:6" x14ac:dyDescent="0.25">
      <c r="A70" s="3">
        <v>33.333333333333336</v>
      </c>
      <c r="B70" t="s">
        <v>8</v>
      </c>
      <c r="C70" t="str">
        <f t="shared" si="2"/>
        <v>Hot day</v>
      </c>
      <c r="D70">
        <v>6.3</v>
      </c>
      <c r="E70">
        <v>97</v>
      </c>
      <c r="F70">
        <v>267</v>
      </c>
    </row>
    <row r="71" spans="1:6" x14ac:dyDescent="0.25">
      <c r="A71" s="3">
        <v>33.333333333333336</v>
      </c>
      <c r="B71" t="s">
        <v>8</v>
      </c>
      <c r="C71" t="str">
        <f t="shared" si="2"/>
        <v>Hot day</v>
      </c>
      <c r="D71">
        <v>5.7</v>
      </c>
      <c r="E71">
        <v>97</v>
      </c>
      <c r="F71">
        <v>272</v>
      </c>
    </row>
    <row r="72" spans="1:6" x14ac:dyDescent="0.25">
      <c r="A72" s="3">
        <v>31.666666666666668</v>
      </c>
      <c r="B72" t="s">
        <v>8</v>
      </c>
      <c r="C72" t="str">
        <f t="shared" si="2"/>
        <v>Hot day</v>
      </c>
      <c r="D72">
        <v>7.4</v>
      </c>
      <c r="E72">
        <v>85</v>
      </c>
      <c r="F72">
        <v>175</v>
      </c>
    </row>
    <row r="73" spans="1:6" x14ac:dyDescent="0.25">
      <c r="A73" s="3">
        <v>27.777777777777779</v>
      </c>
      <c r="B73" t="s">
        <v>8</v>
      </c>
      <c r="C73" t="str">
        <f t="shared" si="2"/>
        <v>Hot day</v>
      </c>
      <c r="D73">
        <v>8.6</v>
      </c>
      <c r="E73">
        <v>59</v>
      </c>
      <c r="F73">
        <v>139</v>
      </c>
    </row>
    <row r="74" spans="1:6" x14ac:dyDescent="0.25">
      <c r="A74" s="3">
        <v>22.777777777777779</v>
      </c>
      <c r="B74" t="s">
        <v>8</v>
      </c>
      <c r="C74" t="str">
        <f t="shared" si="2"/>
        <v>Not hot day</v>
      </c>
      <c r="D74">
        <v>14.3</v>
      </c>
      <c r="E74">
        <v>10</v>
      </c>
      <c r="F74">
        <v>264</v>
      </c>
    </row>
    <row r="75" spans="1:6" x14ac:dyDescent="0.25">
      <c r="A75" s="3">
        <v>27.222222222222221</v>
      </c>
      <c r="B75" t="s">
        <v>8</v>
      </c>
      <c r="C75" t="str">
        <f t="shared" si="2"/>
        <v>Hot day</v>
      </c>
      <c r="D75">
        <v>14.9</v>
      </c>
      <c r="E75">
        <v>27</v>
      </c>
      <c r="F75">
        <v>175</v>
      </c>
    </row>
    <row r="76" spans="1:6" x14ac:dyDescent="0.25">
      <c r="A76" s="3">
        <v>32.777777777777779</v>
      </c>
      <c r="B76" t="s">
        <v>8</v>
      </c>
      <c r="C76" t="str">
        <f t="shared" si="2"/>
        <v>Hot day</v>
      </c>
      <c r="D76">
        <v>14.9</v>
      </c>
      <c r="E76">
        <v>59</v>
      </c>
      <c r="F76">
        <v>291</v>
      </c>
    </row>
    <row r="77" spans="1:6" x14ac:dyDescent="0.25">
      <c r="A77" s="3">
        <v>26.666666666666668</v>
      </c>
      <c r="B77" t="s">
        <v>8</v>
      </c>
      <c r="C77" t="str">
        <f t="shared" si="2"/>
        <v>Hot day</v>
      </c>
      <c r="D77">
        <v>14.3</v>
      </c>
      <c r="E77">
        <v>7</v>
      </c>
      <c r="F77">
        <v>48</v>
      </c>
    </row>
    <row r="78" spans="1:6" x14ac:dyDescent="0.25">
      <c r="A78" s="3">
        <v>27.222222222222221</v>
      </c>
      <c r="B78" t="s">
        <v>8</v>
      </c>
      <c r="C78" t="str">
        <f t="shared" si="2"/>
        <v>Hot day</v>
      </c>
      <c r="D78">
        <v>6.9</v>
      </c>
      <c r="E78">
        <v>48</v>
      </c>
      <c r="F78">
        <v>260</v>
      </c>
    </row>
    <row r="79" spans="1:6" x14ac:dyDescent="0.25">
      <c r="A79" s="3">
        <v>27.777777777777779</v>
      </c>
      <c r="B79" t="s">
        <v>8</v>
      </c>
      <c r="C79" t="str">
        <f t="shared" si="2"/>
        <v>Hot day</v>
      </c>
      <c r="D79">
        <v>10.3</v>
      </c>
      <c r="E79">
        <v>35</v>
      </c>
      <c r="F79">
        <v>274</v>
      </c>
    </row>
    <row r="80" spans="1:6" x14ac:dyDescent="0.25">
      <c r="A80" s="3">
        <v>28.888888888888889</v>
      </c>
      <c r="B80" t="s">
        <v>8</v>
      </c>
      <c r="C80" t="str">
        <f t="shared" si="2"/>
        <v>Hot day</v>
      </c>
      <c r="D80">
        <v>6.3</v>
      </c>
      <c r="E80">
        <v>61</v>
      </c>
      <c r="F80">
        <v>285</v>
      </c>
    </row>
    <row r="81" spans="1:6" x14ac:dyDescent="0.25">
      <c r="A81" s="3">
        <v>30.555555555555557</v>
      </c>
      <c r="B81" t="s">
        <v>8</v>
      </c>
      <c r="C81" t="str">
        <f t="shared" si="2"/>
        <v>Hot day</v>
      </c>
      <c r="D81">
        <v>5.0999999999999996</v>
      </c>
      <c r="E81">
        <v>79</v>
      </c>
      <c r="F81">
        <v>187</v>
      </c>
    </row>
    <row r="82" spans="1:6" x14ac:dyDescent="0.25">
      <c r="A82" s="3">
        <v>29.444444444444443</v>
      </c>
      <c r="B82" t="s">
        <v>8</v>
      </c>
      <c r="C82" t="str">
        <f t="shared" si="2"/>
        <v>Hot day</v>
      </c>
      <c r="D82">
        <v>11.5</v>
      </c>
      <c r="E82">
        <v>63</v>
      </c>
      <c r="F82">
        <v>220</v>
      </c>
    </row>
    <row r="83" spans="1:6" x14ac:dyDescent="0.25">
      <c r="A83" s="3">
        <v>23.333333333333332</v>
      </c>
      <c r="B83" t="s">
        <v>8</v>
      </c>
      <c r="C83" t="str">
        <f t="shared" si="2"/>
        <v>Not hot day</v>
      </c>
      <c r="D83">
        <v>6.9</v>
      </c>
      <c r="E83">
        <v>16</v>
      </c>
      <c r="F83">
        <v>7</v>
      </c>
    </row>
    <row r="84" spans="1:6" x14ac:dyDescent="0.25">
      <c r="A84" s="3">
        <v>27.222222222222221</v>
      </c>
      <c r="B84" t="s">
        <v>8</v>
      </c>
      <c r="C84" t="str">
        <f t="shared" si="2"/>
        <v>Hot day</v>
      </c>
      <c r="D84">
        <v>9.6999999999999993</v>
      </c>
      <c r="E84">
        <v>59</v>
      </c>
      <c r="F84">
        <v>258</v>
      </c>
    </row>
    <row r="85" spans="1:6" x14ac:dyDescent="0.25">
      <c r="A85" s="3">
        <v>27.777777777777779</v>
      </c>
      <c r="B85" t="s">
        <v>8</v>
      </c>
      <c r="C85" t="str">
        <f t="shared" si="2"/>
        <v>Hot day</v>
      </c>
      <c r="D85">
        <v>11.5</v>
      </c>
      <c r="E85">
        <v>59</v>
      </c>
      <c r="F85">
        <v>295</v>
      </c>
    </row>
    <row r="86" spans="1:6" x14ac:dyDescent="0.25">
      <c r="A86" s="3">
        <v>30</v>
      </c>
      <c r="B86" t="s">
        <v>8</v>
      </c>
      <c r="C86" t="str">
        <f t="shared" si="2"/>
        <v>Hot day</v>
      </c>
      <c r="D86">
        <v>8.6</v>
      </c>
      <c r="E86">
        <v>80</v>
      </c>
      <c r="F86">
        <v>294</v>
      </c>
    </row>
    <row r="87" spans="1:6" x14ac:dyDescent="0.25">
      <c r="A87" s="3">
        <v>29.444444444444443</v>
      </c>
      <c r="B87" t="s">
        <v>8</v>
      </c>
      <c r="C87" t="str">
        <f t="shared" si="2"/>
        <v>Hot day</v>
      </c>
      <c r="D87">
        <v>8</v>
      </c>
      <c r="E87">
        <v>108</v>
      </c>
      <c r="F87">
        <v>223</v>
      </c>
    </row>
    <row r="88" spans="1:6" x14ac:dyDescent="0.25">
      <c r="A88" s="3">
        <v>27.777777777777779</v>
      </c>
      <c r="B88" t="s">
        <v>8</v>
      </c>
      <c r="C88" t="str">
        <f t="shared" si="2"/>
        <v>Hot day</v>
      </c>
      <c r="D88">
        <v>8.6</v>
      </c>
      <c r="E88">
        <v>20</v>
      </c>
      <c r="F88">
        <v>81</v>
      </c>
    </row>
    <row r="89" spans="1:6" x14ac:dyDescent="0.25">
      <c r="A89" s="3">
        <v>30</v>
      </c>
      <c r="B89" t="s">
        <v>8</v>
      </c>
      <c r="C89" t="str">
        <f t="shared" si="2"/>
        <v>Hot day</v>
      </c>
      <c r="D89">
        <v>12</v>
      </c>
      <c r="E89">
        <v>52</v>
      </c>
      <c r="F89">
        <v>82</v>
      </c>
    </row>
    <row r="90" spans="1:6" x14ac:dyDescent="0.25">
      <c r="A90" s="3">
        <v>31.111111111111111</v>
      </c>
      <c r="B90" t="s">
        <v>8</v>
      </c>
      <c r="C90" t="str">
        <f t="shared" si="2"/>
        <v>Hot day</v>
      </c>
      <c r="D90">
        <v>7.4</v>
      </c>
      <c r="E90">
        <v>82</v>
      </c>
      <c r="F90">
        <v>213</v>
      </c>
    </row>
    <row r="91" spans="1:6" x14ac:dyDescent="0.25">
      <c r="A91" s="3">
        <v>30</v>
      </c>
      <c r="B91" t="s">
        <v>8</v>
      </c>
      <c r="C91" t="str">
        <f t="shared" si="2"/>
        <v>Hot day</v>
      </c>
      <c r="D91">
        <v>7.4</v>
      </c>
      <c r="E91">
        <v>50</v>
      </c>
      <c r="F91">
        <v>275</v>
      </c>
    </row>
    <row r="92" spans="1:6" x14ac:dyDescent="0.25">
      <c r="A92" s="3">
        <v>28.333333333333332</v>
      </c>
      <c r="B92" t="s">
        <v>8</v>
      </c>
      <c r="C92" t="str">
        <f t="shared" si="2"/>
        <v>Hot day</v>
      </c>
      <c r="D92">
        <v>7.4</v>
      </c>
      <c r="E92">
        <v>64</v>
      </c>
      <c r="F92">
        <v>253</v>
      </c>
    </row>
    <row r="93" spans="1:6" x14ac:dyDescent="0.25">
      <c r="A93" s="3">
        <v>27.222222222222221</v>
      </c>
      <c r="B93" t="s">
        <v>8</v>
      </c>
      <c r="C93" t="str">
        <f t="shared" si="2"/>
        <v>Hot day</v>
      </c>
      <c r="D93">
        <v>9.1999999999999993</v>
      </c>
      <c r="E93">
        <v>59</v>
      </c>
      <c r="F93">
        <v>254</v>
      </c>
    </row>
    <row r="94" spans="1:6" x14ac:dyDescent="0.25">
      <c r="A94" s="3">
        <v>27.222222222222221</v>
      </c>
      <c r="B94" t="s">
        <v>9</v>
      </c>
      <c r="C94" t="str">
        <f t="shared" si="2"/>
        <v>Hot day</v>
      </c>
      <c r="D94">
        <v>6.9</v>
      </c>
      <c r="E94">
        <v>39</v>
      </c>
      <c r="F94">
        <v>83</v>
      </c>
    </row>
    <row r="95" spans="1:6" x14ac:dyDescent="0.25">
      <c r="A95" s="3">
        <v>27.222222222222221</v>
      </c>
      <c r="B95" t="s">
        <v>9</v>
      </c>
      <c r="C95" t="str">
        <f t="shared" si="2"/>
        <v>Hot day</v>
      </c>
      <c r="D95">
        <v>13.8</v>
      </c>
      <c r="E95">
        <v>9</v>
      </c>
      <c r="F95">
        <v>24</v>
      </c>
    </row>
    <row r="96" spans="1:6" x14ac:dyDescent="0.25">
      <c r="A96" s="3">
        <v>27.777777777777779</v>
      </c>
      <c r="B96" t="s">
        <v>9</v>
      </c>
      <c r="C96" t="str">
        <f t="shared" si="2"/>
        <v>Hot day</v>
      </c>
      <c r="D96">
        <v>7.4</v>
      </c>
      <c r="E96">
        <v>16</v>
      </c>
      <c r="F96">
        <v>77</v>
      </c>
    </row>
    <row r="97" spans="1:6" x14ac:dyDescent="0.25">
      <c r="A97" s="3">
        <v>30</v>
      </c>
      <c r="B97" t="s">
        <v>9</v>
      </c>
      <c r="C97" t="str">
        <f t="shared" si="2"/>
        <v>Hot day</v>
      </c>
      <c r="D97">
        <v>6.9</v>
      </c>
      <c r="E97">
        <v>78</v>
      </c>
      <c r="F97">
        <v>172</v>
      </c>
    </row>
    <row r="98" spans="1:6" x14ac:dyDescent="0.25">
      <c r="A98" s="3">
        <v>29.444444444444443</v>
      </c>
      <c r="B98" t="s">
        <v>9</v>
      </c>
      <c r="C98" t="str">
        <f t="shared" si="2"/>
        <v>Hot day</v>
      </c>
      <c r="D98">
        <v>7.4</v>
      </c>
      <c r="E98">
        <v>35</v>
      </c>
      <c r="F98">
        <v>172</v>
      </c>
    </row>
    <row r="99" spans="1:6" x14ac:dyDescent="0.25">
      <c r="A99" s="3">
        <v>30.555555555555557</v>
      </c>
      <c r="B99" t="s">
        <v>9</v>
      </c>
      <c r="C99" t="str">
        <f t="shared" si="2"/>
        <v>Hot day</v>
      </c>
      <c r="D99">
        <v>4.5999999999999996</v>
      </c>
      <c r="E99">
        <v>66</v>
      </c>
      <c r="F99">
        <v>172</v>
      </c>
    </row>
    <row r="100" spans="1:6" x14ac:dyDescent="0.25">
      <c r="A100" s="3">
        <v>31.666666666666668</v>
      </c>
      <c r="B100" t="s">
        <v>9</v>
      </c>
      <c r="C100" t="str">
        <f t="shared" si="2"/>
        <v>Hot day</v>
      </c>
      <c r="D100">
        <v>4</v>
      </c>
      <c r="E100">
        <v>122</v>
      </c>
      <c r="F100">
        <v>255</v>
      </c>
    </row>
    <row r="101" spans="1:6" x14ac:dyDescent="0.25">
      <c r="A101" s="3">
        <v>32.222222222222221</v>
      </c>
      <c r="B101" t="s">
        <v>9</v>
      </c>
      <c r="C101" t="str">
        <f t="shared" si="2"/>
        <v>Hot day</v>
      </c>
      <c r="D101">
        <v>10.3</v>
      </c>
      <c r="E101">
        <v>89</v>
      </c>
      <c r="F101">
        <v>229</v>
      </c>
    </row>
    <row r="102" spans="1:6" x14ac:dyDescent="0.25">
      <c r="A102" s="3">
        <v>32.222222222222221</v>
      </c>
      <c r="B102" t="s">
        <v>9</v>
      </c>
      <c r="C102" t="str">
        <f t="shared" si="2"/>
        <v>Hot day</v>
      </c>
      <c r="D102">
        <v>8</v>
      </c>
      <c r="E102">
        <v>110</v>
      </c>
      <c r="F102">
        <v>207</v>
      </c>
    </row>
    <row r="103" spans="1:6" x14ac:dyDescent="0.25">
      <c r="A103" s="3">
        <v>33.333333333333336</v>
      </c>
      <c r="B103" t="s">
        <v>9</v>
      </c>
      <c r="C103" t="str">
        <f t="shared" si="2"/>
        <v>Hot day</v>
      </c>
      <c r="D103">
        <v>8.6</v>
      </c>
      <c r="E103">
        <v>60</v>
      </c>
      <c r="F103">
        <v>222</v>
      </c>
    </row>
    <row r="104" spans="1:6" x14ac:dyDescent="0.25">
      <c r="A104" s="3">
        <v>30</v>
      </c>
      <c r="B104" t="s">
        <v>9</v>
      </c>
      <c r="C104" t="str">
        <f t="shared" si="2"/>
        <v>Hot day</v>
      </c>
      <c r="D104">
        <v>11.5</v>
      </c>
      <c r="E104">
        <v>60</v>
      </c>
      <c r="F104">
        <v>137</v>
      </c>
    </row>
    <row r="105" spans="1:6" x14ac:dyDescent="0.25">
      <c r="A105" s="3">
        <v>30</v>
      </c>
      <c r="B105" t="s">
        <v>9</v>
      </c>
      <c r="C105" t="str">
        <f t="shared" si="2"/>
        <v>Hot day</v>
      </c>
      <c r="D105">
        <v>11.5</v>
      </c>
      <c r="E105">
        <v>44</v>
      </c>
      <c r="F105">
        <v>192</v>
      </c>
    </row>
    <row r="106" spans="1:6" x14ac:dyDescent="0.25">
      <c r="A106" s="3">
        <v>27.777777777777779</v>
      </c>
      <c r="B106" t="s">
        <v>9</v>
      </c>
      <c r="C106" t="str">
        <f t="shared" si="2"/>
        <v>Hot day</v>
      </c>
      <c r="D106">
        <v>11.5</v>
      </c>
      <c r="E106">
        <v>28</v>
      </c>
      <c r="F106">
        <v>273</v>
      </c>
    </row>
    <row r="107" spans="1:6" x14ac:dyDescent="0.25">
      <c r="A107" s="3">
        <v>26.666666666666668</v>
      </c>
      <c r="B107" t="s">
        <v>9</v>
      </c>
      <c r="C107" t="str">
        <f t="shared" si="2"/>
        <v>Hot day</v>
      </c>
      <c r="D107">
        <v>9.6999999999999993</v>
      </c>
      <c r="E107">
        <v>65</v>
      </c>
      <c r="F107">
        <v>157</v>
      </c>
    </row>
    <row r="108" spans="1:6" x14ac:dyDescent="0.25">
      <c r="A108" s="3">
        <v>26.111111111111111</v>
      </c>
      <c r="B108" t="s">
        <v>9</v>
      </c>
      <c r="C108" t="str">
        <f t="shared" si="2"/>
        <v>Hot day</v>
      </c>
      <c r="D108">
        <v>11.5</v>
      </c>
      <c r="E108">
        <v>60</v>
      </c>
      <c r="F108">
        <v>64</v>
      </c>
    </row>
    <row r="109" spans="1:6" x14ac:dyDescent="0.25">
      <c r="A109" s="3">
        <v>25</v>
      </c>
      <c r="B109" t="s">
        <v>9</v>
      </c>
      <c r="C109" t="str">
        <f t="shared" si="2"/>
        <v>Not hot day</v>
      </c>
      <c r="D109">
        <v>10.3</v>
      </c>
      <c r="E109">
        <v>22</v>
      </c>
      <c r="F109">
        <v>71</v>
      </c>
    </row>
    <row r="110" spans="1:6" x14ac:dyDescent="0.25">
      <c r="A110" s="3">
        <v>26.111111111111111</v>
      </c>
      <c r="B110" t="s">
        <v>9</v>
      </c>
      <c r="C110" t="str">
        <f t="shared" si="2"/>
        <v>Hot day</v>
      </c>
      <c r="D110">
        <v>6.3</v>
      </c>
      <c r="E110">
        <v>59</v>
      </c>
      <c r="F110">
        <v>51</v>
      </c>
    </row>
    <row r="111" spans="1:6" x14ac:dyDescent="0.25">
      <c r="A111" s="3">
        <v>24.444444444444443</v>
      </c>
      <c r="B111" t="s">
        <v>9</v>
      </c>
      <c r="C111" t="str">
        <f t="shared" si="2"/>
        <v>Not hot day</v>
      </c>
      <c r="D111">
        <v>7.4</v>
      </c>
      <c r="E111">
        <v>23</v>
      </c>
      <c r="F111">
        <v>115</v>
      </c>
    </row>
    <row r="112" spans="1:6" x14ac:dyDescent="0.25">
      <c r="A112" s="3">
        <v>25.555555555555557</v>
      </c>
      <c r="B112" t="s">
        <v>9</v>
      </c>
      <c r="C112" t="str">
        <f t="shared" si="2"/>
        <v>Hot day</v>
      </c>
      <c r="D112">
        <v>10.9</v>
      </c>
      <c r="E112">
        <v>31</v>
      </c>
      <c r="F112">
        <v>244</v>
      </c>
    </row>
    <row r="113" spans="1:6" x14ac:dyDescent="0.25">
      <c r="A113" s="3">
        <v>25.555555555555557</v>
      </c>
      <c r="B113" t="s">
        <v>9</v>
      </c>
      <c r="C113" t="str">
        <f t="shared" si="2"/>
        <v>Hot day</v>
      </c>
      <c r="D113">
        <v>10.3</v>
      </c>
      <c r="E113">
        <v>44</v>
      </c>
      <c r="F113">
        <v>190</v>
      </c>
    </row>
    <row r="114" spans="1:6" x14ac:dyDescent="0.25">
      <c r="A114" s="3">
        <v>25</v>
      </c>
      <c r="B114" t="s">
        <v>9</v>
      </c>
      <c r="C114" t="str">
        <f t="shared" si="2"/>
        <v>Not hot day</v>
      </c>
      <c r="D114">
        <v>15.5</v>
      </c>
      <c r="E114">
        <v>21</v>
      </c>
      <c r="F114">
        <v>259</v>
      </c>
    </row>
    <row r="115" spans="1:6" x14ac:dyDescent="0.25">
      <c r="A115" s="3">
        <v>22.222222222222221</v>
      </c>
      <c r="B115" t="s">
        <v>9</v>
      </c>
      <c r="C115" t="str">
        <f t="shared" si="2"/>
        <v>Not hot day</v>
      </c>
      <c r="D115">
        <v>14.3</v>
      </c>
      <c r="E115">
        <v>9</v>
      </c>
      <c r="F115">
        <v>36</v>
      </c>
    </row>
    <row r="116" spans="1:6" x14ac:dyDescent="0.25">
      <c r="A116" s="3">
        <v>23.888888888888889</v>
      </c>
      <c r="B116" t="s">
        <v>9</v>
      </c>
      <c r="C116" t="str">
        <f t="shared" si="2"/>
        <v>Not hot day</v>
      </c>
      <c r="D116">
        <v>12.6</v>
      </c>
      <c r="E116">
        <v>60</v>
      </c>
      <c r="F116">
        <v>255</v>
      </c>
    </row>
    <row r="117" spans="1:6" x14ac:dyDescent="0.25">
      <c r="A117" s="3">
        <v>26.111111111111111</v>
      </c>
      <c r="B117" t="s">
        <v>9</v>
      </c>
      <c r="C117" t="str">
        <f t="shared" si="2"/>
        <v>Hot day</v>
      </c>
      <c r="D117">
        <v>9.6999999999999993</v>
      </c>
      <c r="E117">
        <v>45</v>
      </c>
      <c r="F117">
        <v>212</v>
      </c>
    </row>
    <row r="118" spans="1:6" x14ac:dyDescent="0.25">
      <c r="A118" s="3">
        <v>27.222222222222221</v>
      </c>
      <c r="B118" t="s">
        <v>9</v>
      </c>
      <c r="C118" t="str">
        <f t="shared" si="2"/>
        <v>Hot day</v>
      </c>
      <c r="D118">
        <v>3.4</v>
      </c>
      <c r="E118">
        <v>168</v>
      </c>
      <c r="F118">
        <v>238</v>
      </c>
    </row>
    <row r="119" spans="1:6" x14ac:dyDescent="0.25">
      <c r="A119" s="3">
        <v>30</v>
      </c>
      <c r="B119" t="s">
        <v>9</v>
      </c>
      <c r="C119" t="str">
        <f t="shared" si="2"/>
        <v>Hot day</v>
      </c>
      <c r="D119">
        <v>8</v>
      </c>
      <c r="E119">
        <v>73</v>
      </c>
      <c r="F119">
        <v>215</v>
      </c>
    </row>
    <row r="120" spans="1:6" x14ac:dyDescent="0.25">
      <c r="A120" s="3">
        <v>31.111111111111111</v>
      </c>
      <c r="B120" t="s">
        <v>9</v>
      </c>
      <c r="C120" t="str">
        <f t="shared" si="2"/>
        <v>Hot day</v>
      </c>
      <c r="D120">
        <v>5.7</v>
      </c>
      <c r="E120">
        <v>60</v>
      </c>
      <c r="F120">
        <v>153</v>
      </c>
    </row>
    <row r="121" spans="1:6" x14ac:dyDescent="0.25">
      <c r="A121" s="3">
        <v>36.111111111111114</v>
      </c>
      <c r="B121" t="s">
        <v>9</v>
      </c>
      <c r="C121" t="str">
        <f t="shared" si="2"/>
        <v>Hot day</v>
      </c>
      <c r="D121">
        <v>9.6999999999999993</v>
      </c>
      <c r="E121">
        <v>76</v>
      </c>
      <c r="F121">
        <v>203</v>
      </c>
    </row>
    <row r="122" spans="1:6" x14ac:dyDescent="0.25">
      <c r="A122" s="3">
        <v>34.444444444444443</v>
      </c>
      <c r="B122" t="s">
        <v>9</v>
      </c>
      <c r="C122" t="str">
        <f t="shared" si="2"/>
        <v>Hot day</v>
      </c>
      <c r="D122">
        <v>2.2999999999999998</v>
      </c>
      <c r="E122">
        <v>118</v>
      </c>
      <c r="F122">
        <v>225</v>
      </c>
    </row>
    <row r="123" spans="1:6" x14ac:dyDescent="0.25">
      <c r="A123" s="3">
        <v>35.555555555555557</v>
      </c>
      <c r="B123" t="s">
        <v>9</v>
      </c>
      <c r="C123" t="str">
        <f t="shared" si="2"/>
        <v>Hot day</v>
      </c>
      <c r="D123">
        <v>6.3</v>
      </c>
      <c r="E123">
        <v>84</v>
      </c>
      <c r="F123">
        <v>237</v>
      </c>
    </row>
    <row r="124" spans="1:6" x14ac:dyDescent="0.25">
      <c r="A124" s="3">
        <v>34.444444444444443</v>
      </c>
      <c r="B124" t="s">
        <v>9</v>
      </c>
      <c r="C124" t="str">
        <f t="shared" si="2"/>
        <v>Hot day</v>
      </c>
      <c r="D124">
        <v>6.3</v>
      </c>
      <c r="E124">
        <v>85</v>
      </c>
      <c r="F124">
        <v>188</v>
      </c>
    </row>
    <row r="125" spans="1:6" x14ac:dyDescent="0.25">
      <c r="A125" s="3">
        <v>32.777777777777779</v>
      </c>
      <c r="B125" t="s">
        <v>10</v>
      </c>
      <c r="C125" t="str">
        <f t="shared" si="2"/>
        <v>Hot day</v>
      </c>
      <c r="D125">
        <v>6.9</v>
      </c>
      <c r="E125">
        <v>96</v>
      </c>
      <c r="F125">
        <v>167</v>
      </c>
    </row>
    <row r="126" spans="1:6" x14ac:dyDescent="0.25">
      <c r="A126" s="3">
        <v>33.333333333333336</v>
      </c>
      <c r="B126" t="s">
        <v>10</v>
      </c>
      <c r="C126" t="str">
        <f t="shared" si="2"/>
        <v>Hot day</v>
      </c>
      <c r="D126">
        <v>5.0999999999999996</v>
      </c>
      <c r="E126">
        <v>78</v>
      </c>
      <c r="F126">
        <v>197</v>
      </c>
    </row>
    <row r="127" spans="1:6" x14ac:dyDescent="0.25">
      <c r="A127" s="3">
        <v>33.888888888888886</v>
      </c>
      <c r="B127" t="s">
        <v>10</v>
      </c>
      <c r="C127" t="str">
        <f t="shared" si="2"/>
        <v>Hot day</v>
      </c>
      <c r="D127">
        <v>2.8</v>
      </c>
      <c r="E127">
        <v>73</v>
      </c>
      <c r="F127">
        <v>183</v>
      </c>
    </row>
    <row r="128" spans="1:6" x14ac:dyDescent="0.25">
      <c r="A128" s="3">
        <v>33.888888888888886</v>
      </c>
      <c r="B128" t="s">
        <v>10</v>
      </c>
      <c r="C128" t="str">
        <f t="shared" si="2"/>
        <v>Hot day</v>
      </c>
      <c r="D128">
        <v>4.5999999999999996</v>
      </c>
      <c r="E128">
        <v>91</v>
      </c>
      <c r="F128">
        <v>189</v>
      </c>
    </row>
    <row r="129" spans="1:6" x14ac:dyDescent="0.25">
      <c r="A129" s="3">
        <v>30.555555555555557</v>
      </c>
      <c r="B129" t="s">
        <v>10</v>
      </c>
      <c r="C129" t="str">
        <f t="shared" si="2"/>
        <v>Hot day</v>
      </c>
      <c r="D129">
        <v>7.4</v>
      </c>
      <c r="E129">
        <v>47</v>
      </c>
      <c r="F129">
        <v>95</v>
      </c>
    </row>
    <row r="130" spans="1:6" x14ac:dyDescent="0.25">
      <c r="A130" s="3">
        <v>28.888888888888889</v>
      </c>
      <c r="B130" t="s">
        <v>10</v>
      </c>
      <c r="C130" t="str">
        <f t="shared" si="2"/>
        <v>Hot day</v>
      </c>
      <c r="D130">
        <v>15.5</v>
      </c>
      <c r="E130">
        <v>32</v>
      </c>
      <c r="F130">
        <v>92</v>
      </c>
    </row>
    <row r="131" spans="1:6" x14ac:dyDescent="0.25">
      <c r="A131" s="3">
        <v>26.666666666666668</v>
      </c>
      <c r="B131" t="s">
        <v>10</v>
      </c>
      <c r="C131" t="str">
        <f t="shared" ref="C131:C154" si="3">IF(A131&gt;25,"Hot day","Not hot day")</f>
        <v>Hot day</v>
      </c>
      <c r="D131">
        <v>10.9</v>
      </c>
      <c r="E131">
        <v>20</v>
      </c>
      <c r="F131">
        <v>252</v>
      </c>
    </row>
    <row r="132" spans="1:6" x14ac:dyDescent="0.25">
      <c r="A132" s="3">
        <v>25.555555555555557</v>
      </c>
      <c r="B132" t="s">
        <v>10</v>
      </c>
      <c r="C132" t="str">
        <f t="shared" si="3"/>
        <v>Hot day</v>
      </c>
      <c r="D132">
        <v>10.3</v>
      </c>
      <c r="E132">
        <v>23</v>
      </c>
      <c r="F132">
        <v>220</v>
      </c>
    </row>
    <row r="133" spans="1:6" x14ac:dyDescent="0.25">
      <c r="A133" s="3">
        <v>23.888888888888889</v>
      </c>
      <c r="B133" t="s">
        <v>10</v>
      </c>
      <c r="C133" t="str">
        <f t="shared" si="3"/>
        <v>Not hot day</v>
      </c>
      <c r="D133">
        <v>10.9</v>
      </c>
      <c r="E133">
        <v>21</v>
      </c>
      <c r="F133">
        <v>230</v>
      </c>
    </row>
    <row r="134" spans="1:6" x14ac:dyDescent="0.25">
      <c r="A134" s="3">
        <v>22.777777777777779</v>
      </c>
      <c r="B134" t="s">
        <v>10</v>
      </c>
      <c r="C134" t="str">
        <f t="shared" si="3"/>
        <v>Not hot day</v>
      </c>
      <c r="D134">
        <v>9.6999999999999993</v>
      </c>
      <c r="E134">
        <v>24</v>
      </c>
      <c r="F134">
        <v>259</v>
      </c>
    </row>
    <row r="135" spans="1:6" x14ac:dyDescent="0.25">
      <c r="A135" s="3">
        <v>27.222222222222221</v>
      </c>
      <c r="B135" t="s">
        <v>10</v>
      </c>
      <c r="C135" t="str">
        <f t="shared" si="3"/>
        <v>Hot day</v>
      </c>
      <c r="D135">
        <v>14.9</v>
      </c>
      <c r="E135">
        <v>44</v>
      </c>
      <c r="F135">
        <v>236</v>
      </c>
    </row>
    <row r="136" spans="1:6" x14ac:dyDescent="0.25">
      <c r="A136" s="3">
        <v>24.444444444444443</v>
      </c>
      <c r="B136" t="s">
        <v>10</v>
      </c>
      <c r="C136" t="str">
        <f t="shared" si="3"/>
        <v>Not hot day</v>
      </c>
      <c r="D136">
        <v>15.5</v>
      </c>
      <c r="E136">
        <v>21</v>
      </c>
      <c r="F136">
        <v>259</v>
      </c>
    </row>
    <row r="137" spans="1:6" x14ac:dyDescent="0.25">
      <c r="A137" s="3">
        <v>25</v>
      </c>
      <c r="B137" t="s">
        <v>10</v>
      </c>
      <c r="C137" t="str">
        <f t="shared" si="3"/>
        <v>Not hot day</v>
      </c>
      <c r="D137">
        <v>6.3</v>
      </c>
      <c r="E137">
        <v>28</v>
      </c>
      <c r="F137">
        <v>238</v>
      </c>
    </row>
    <row r="138" spans="1:6" x14ac:dyDescent="0.25">
      <c r="A138" s="3">
        <v>21.666666666666668</v>
      </c>
      <c r="B138" t="s">
        <v>10</v>
      </c>
      <c r="C138" t="str">
        <f t="shared" si="3"/>
        <v>Not hot day</v>
      </c>
      <c r="D138">
        <v>10.9</v>
      </c>
      <c r="E138">
        <v>9</v>
      </c>
      <c r="F138">
        <v>24</v>
      </c>
    </row>
    <row r="139" spans="1:6" x14ac:dyDescent="0.25">
      <c r="A139" s="3">
        <v>21.666666666666668</v>
      </c>
      <c r="B139" t="s">
        <v>10</v>
      </c>
      <c r="C139" t="str">
        <f t="shared" si="3"/>
        <v>Not hot day</v>
      </c>
      <c r="D139">
        <v>11.5</v>
      </c>
      <c r="E139">
        <v>13</v>
      </c>
      <c r="F139">
        <v>112</v>
      </c>
    </row>
    <row r="140" spans="1:6" x14ac:dyDescent="0.25">
      <c r="A140" s="3">
        <v>25.555555555555557</v>
      </c>
      <c r="B140" t="s">
        <v>10</v>
      </c>
      <c r="C140" t="str">
        <f t="shared" si="3"/>
        <v>Hot day</v>
      </c>
      <c r="D140">
        <v>6.9</v>
      </c>
      <c r="E140">
        <v>46</v>
      </c>
      <c r="F140">
        <v>237</v>
      </c>
    </row>
    <row r="141" spans="1:6" x14ac:dyDescent="0.25">
      <c r="A141" s="3">
        <v>19.444444444444443</v>
      </c>
      <c r="B141" t="s">
        <v>10</v>
      </c>
      <c r="C141" t="str">
        <f t="shared" si="3"/>
        <v>Not hot day</v>
      </c>
      <c r="D141">
        <v>13.8</v>
      </c>
      <c r="E141">
        <v>18</v>
      </c>
      <c r="F141">
        <v>224</v>
      </c>
    </row>
    <row r="142" spans="1:6" x14ac:dyDescent="0.25">
      <c r="A142" s="3">
        <v>24.444444444444443</v>
      </c>
      <c r="B142" t="s">
        <v>10</v>
      </c>
      <c r="C142" t="str">
        <f t="shared" si="3"/>
        <v>Not hot day</v>
      </c>
      <c r="D142">
        <v>10.3</v>
      </c>
      <c r="E142">
        <v>13</v>
      </c>
      <c r="F142">
        <v>27</v>
      </c>
    </row>
    <row r="143" spans="1:6" x14ac:dyDescent="0.25">
      <c r="A143" s="3">
        <v>20</v>
      </c>
      <c r="B143" t="s">
        <v>10</v>
      </c>
      <c r="C143" t="str">
        <f t="shared" si="3"/>
        <v>Not hot day</v>
      </c>
      <c r="D143">
        <v>10.3</v>
      </c>
      <c r="E143">
        <v>24</v>
      </c>
      <c r="F143">
        <v>238</v>
      </c>
    </row>
    <row r="144" spans="1:6" x14ac:dyDescent="0.25">
      <c r="A144" s="3">
        <v>27.777777777777779</v>
      </c>
      <c r="B144" t="s">
        <v>10</v>
      </c>
      <c r="C144" t="str">
        <f>IF(A144&gt;25,"Hot day","Not hot day")</f>
        <v>Hot day</v>
      </c>
      <c r="D144">
        <v>8</v>
      </c>
      <c r="E144">
        <v>16</v>
      </c>
      <c r="F144">
        <v>201</v>
      </c>
    </row>
    <row r="145" spans="1:6" x14ac:dyDescent="0.25">
      <c r="A145" s="3">
        <v>17.777777777777779</v>
      </c>
      <c r="B145" t="s">
        <v>10</v>
      </c>
      <c r="C145" t="str">
        <f t="shared" si="3"/>
        <v>Not hot day</v>
      </c>
      <c r="D145">
        <v>12.6</v>
      </c>
      <c r="E145">
        <v>13</v>
      </c>
      <c r="F145">
        <v>238</v>
      </c>
    </row>
    <row r="146" spans="1:6" x14ac:dyDescent="0.25">
      <c r="A146" s="3">
        <v>21.666666666666668</v>
      </c>
      <c r="B146" t="s">
        <v>10</v>
      </c>
      <c r="C146" t="str">
        <f t="shared" si="3"/>
        <v>Not hot day</v>
      </c>
      <c r="D146">
        <v>9.1999999999999993</v>
      </c>
      <c r="E146">
        <v>23</v>
      </c>
      <c r="F146">
        <v>14</v>
      </c>
    </row>
    <row r="147" spans="1:6" x14ac:dyDescent="0.25">
      <c r="A147" s="3">
        <v>27.222222222222221</v>
      </c>
      <c r="B147" t="s">
        <v>10</v>
      </c>
      <c r="C147" t="str">
        <f t="shared" si="3"/>
        <v>Hot day</v>
      </c>
      <c r="D147">
        <v>10.3</v>
      </c>
      <c r="E147">
        <v>36</v>
      </c>
      <c r="F147">
        <v>139</v>
      </c>
    </row>
    <row r="148" spans="1:6" x14ac:dyDescent="0.25">
      <c r="A148" s="3">
        <v>20.555555555555557</v>
      </c>
      <c r="B148" t="s">
        <v>10</v>
      </c>
      <c r="C148" t="str">
        <f t="shared" si="3"/>
        <v>Not hot day</v>
      </c>
      <c r="D148">
        <v>10.3</v>
      </c>
      <c r="E148">
        <v>7</v>
      </c>
      <c r="F148">
        <v>49</v>
      </c>
    </row>
    <row r="149" spans="1:6" x14ac:dyDescent="0.25">
      <c r="A149" s="3">
        <v>17.222222222222221</v>
      </c>
      <c r="B149" t="s">
        <v>10</v>
      </c>
      <c r="C149" t="str">
        <f t="shared" si="3"/>
        <v>Not hot day</v>
      </c>
      <c r="D149">
        <v>16.600000000000001</v>
      </c>
      <c r="E149">
        <v>14</v>
      </c>
      <c r="F149">
        <v>20</v>
      </c>
    </row>
    <row r="150" spans="1:6" x14ac:dyDescent="0.25">
      <c r="A150" s="3">
        <v>21.111111111111111</v>
      </c>
      <c r="B150" t="s">
        <v>10</v>
      </c>
      <c r="C150" t="str">
        <f t="shared" si="3"/>
        <v>Not hot day</v>
      </c>
      <c r="D150">
        <v>6.9</v>
      </c>
      <c r="E150">
        <v>30</v>
      </c>
      <c r="F150">
        <v>193</v>
      </c>
    </row>
    <row r="151" spans="1:6" x14ac:dyDescent="0.25">
      <c r="A151" s="3">
        <v>25</v>
      </c>
      <c r="B151" t="s">
        <v>10</v>
      </c>
      <c r="C151" t="str">
        <f t="shared" si="3"/>
        <v>Not hot day</v>
      </c>
      <c r="D151">
        <v>13.2</v>
      </c>
      <c r="E151">
        <v>31</v>
      </c>
      <c r="F151">
        <v>145</v>
      </c>
    </row>
    <row r="152" spans="1:6" x14ac:dyDescent="0.25">
      <c r="A152" s="3">
        <v>23.888888888888889</v>
      </c>
      <c r="B152" t="s">
        <v>10</v>
      </c>
      <c r="C152" t="str">
        <f t="shared" si="3"/>
        <v>Not hot day</v>
      </c>
      <c r="D152">
        <v>14.3</v>
      </c>
      <c r="E152">
        <v>14</v>
      </c>
      <c r="F152">
        <v>191</v>
      </c>
    </row>
    <row r="153" spans="1:6" x14ac:dyDescent="0.25">
      <c r="A153" s="3">
        <v>24.444444444444443</v>
      </c>
      <c r="B153" t="s">
        <v>10</v>
      </c>
      <c r="C153" t="str">
        <f t="shared" si="3"/>
        <v>Not hot day</v>
      </c>
      <c r="D153">
        <v>8</v>
      </c>
      <c r="E153">
        <v>18</v>
      </c>
      <c r="F153">
        <v>131</v>
      </c>
    </row>
    <row r="154" spans="1:6" x14ac:dyDescent="0.25">
      <c r="A154" s="3">
        <v>20</v>
      </c>
      <c r="B154" t="s">
        <v>10</v>
      </c>
      <c r="C154" t="str">
        <f t="shared" si="3"/>
        <v>Not hot day</v>
      </c>
      <c r="D154">
        <v>11.5</v>
      </c>
      <c r="E154">
        <v>20</v>
      </c>
      <c r="F154">
        <v>223</v>
      </c>
    </row>
    <row r="156" spans="1:6" x14ac:dyDescent="0.25">
      <c r="F156">
        <f>SUM(F2:F154)</f>
        <v>28386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98F2C-A253-4EB5-878E-F396D0EB6914}">
  <dimension ref="A1:P154"/>
  <sheetViews>
    <sheetView tabSelected="1" topLeftCell="H13" zoomScale="150" zoomScaleNormal="150" workbookViewId="0">
      <selection activeCell="H1" sqref="H1:K32"/>
    </sheetView>
  </sheetViews>
  <sheetFormatPr defaultRowHeight="15" x14ac:dyDescent="0.25"/>
  <cols>
    <col min="5" max="5" width="15.42578125" customWidth="1"/>
    <col min="8" max="8" width="10.42578125" customWidth="1"/>
    <col min="9" max="9" width="13.85546875" customWidth="1"/>
    <col min="10" max="10" width="9.140625" customWidth="1"/>
    <col min="11" max="12" width="11" customWidth="1"/>
    <col min="13" max="13" width="16" customWidth="1"/>
    <col min="14" max="14" width="15.28515625" customWidth="1"/>
    <col min="15" max="15" width="11.7109375" customWidth="1"/>
    <col min="16" max="16" width="11.42578125" customWidth="1"/>
  </cols>
  <sheetData>
    <row r="1" spans="1:16" x14ac:dyDescent="0.25">
      <c r="A1" s="1" t="s">
        <v>0</v>
      </c>
      <c r="B1" s="1" t="s">
        <v>11</v>
      </c>
      <c r="C1" s="1" t="s">
        <v>3</v>
      </c>
      <c r="D1" s="1" t="s">
        <v>2</v>
      </c>
      <c r="E1" s="1" t="s">
        <v>14</v>
      </c>
      <c r="F1" s="1"/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</row>
    <row r="2" spans="1:16" x14ac:dyDescent="0.25">
      <c r="A2">
        <v>41</v>
      </c>
      <c r="B2" t="s">
        <v>6</v>
      </c>
      <c r="C2">
        <v>67</v>
      </c>
      <c r="D2">
        <v>7.4</v>
      </c>
      <c r="E2">
        <v>0</v>
      </c>
      <c r="G2">
        <v>41</v>
      </c>
      <c r="H2">
        <v>29</v>
      </c>
      <c r="I2">
        <v>135</v>
      </c>
      <c r="J2">
        <v>39</v>
      </c>
      <c r="K2">
        <v>96</v>
      </c>
    </row>
    <row r="3" spans="1:16" ht="15.75" thickBot="1" x14ac:dyDescent="0.3">
      <c r="A3">
        <v>36</v>
      </c>
      <c r="B3" t="s">
        <v>6</v>
      </c>
      <c r="C3">
        <v>72</v>
      </c>
      <c r="D3">
        <v>8</v>
      </c>
      <c r="E3">
        <v>0</v>
      </c>
      <c r="G3">
        <v>36</v>
      </c>
      <c r="H3">
        <v>29</v>
      </c>
      <c r="I3">
        <v>49</v>
      </c>
      <c r="J3">
        <v>9</v>
      </c>
      <c r="K3">
        <v>78</v>
      </c>
    </row>
    <row r="4" spans="1:16" ht="30.75" thickBot="1" x14ac:dyDescent="0.3">
      <c r="A4">
        <v>12</v>
      </c>
      <c r="B4" t="s">
        <v>6</v>
      </c>
      <c r="C4">
        <v>74</v>
      </c>
      <c r="D4">
        <v>12.6</v>
      </c>
      <c r="E4">
        <v>0</v>
      </c>
      <c r="G4">
        <v>12</v>
      </c>
      <c r="H4">
        <v>29</v>
      </c>
      <c r="I4">
        <v>32</v>
      </c>
      <c r="J4">
        <v>16</v>
      </c>
      <c r="K4">
        <v>73</v>
      </c>
      <c r="M4" s="17" t="s">
        <v>0</v>
      </c>
      <c r="N4" s="18" t="s">
        <v>27</v>
      </c>
      <c r="O4" s="18" t="s">
        <v>68</v>
      </c>
      <c r="P4" s="18" t="s">
        <v>68</v>
      </c>
    </row>
    <row r="5" spans="1:16" ht="15.75" thickBot="1" x14ac:dyDescent="0.3">
      <c r="A5">
        <v>18</v>
      </c>
      <c r="B5" t="s">
        <v>6</v>
      </c>
      <c r="C5">
        <v>62</v>
      </c>
      <c r="D5">
        <v>11.5</v>
      </c>
      <c r="E5">
        <v>0</v>
      </c>
      <c r="G5">
        <v>18</v>
      </c>
      <c r="H5">
        <v>29</v>
      </c>
      <c r="I5">
        <v>59</v>
      </c>
      <c r="J5">
        <v>78</v>
      </c>
      <c r="K5">
        <v>91</v>
      </c>
      <c r="M5" s="19" t="s">
        <v>60</v>
      </c>
      <c r="N5" s="20">
        <v>21</v>
      </c>
      <c r="O5" s="21">
        <f>COUNTIFS($A$2:$A$154,"&gt;=0",$A$2:$A$154,"&lt;=21")</f>
        <v>41</v>
      </c>
      <c r="P5" s="22">
        <f>O5/O13</f>
        <v>0.26797385620915032</v>
      </c>
    </row>
    <row r="6" spans="1:16" ht="15.75" thickBot="1" x14ac:dyDescent="0.3">
      <c r="A6">
        <v>24</v>
      </c>
      <c r="B6" t="s">
        <v>6</v>
      </c>
      <c r="C6">
        <v>56</v>
      </c>
      <c r="D6">
        <v>14.3</v>
      </c>
      <c r="E6">
        <v>0</v>
      </c>
      <c r="G6">
        <v>24</v>
      </c>
      <c r="H6">
        <v>29</v>
      </c>
      <c r="I6">
        <v>64</v>
      </c>
      <c r="J6">
        <v>35</v>
      </c>
      <c r="K6">
        <v>47</v>
      </c>
      <c r="M6" s="19" t="s">
        <v>61</v>
      </c>
      <c r="N6" s="23">
        <v>42</v>
      </c>
      <c r="O6" s="21">
        <f>COUNTIFS($A$2:$A$154,"&gt;21",$A$2:$A$154,"&lt;=42")</f>
        <v>58</v>
      </c>
      <c r="P6" s="24">
        <f>O6/O13</f>
        <v>0.37908496732026142</v>
      </c>
    </row>
    <row r="7" spans="1:16" ht="15.75" thickBot="1" x14ac:dyDescent="0.3">
      <c r="A7">
        <v>28</v>
      </c>
      <c r="B7" t="s">
        <v>6</v>
      </c>
      <c r="C7">
        <v>66</v>
      </c>
      <c r="D7">
        <v>14.9</v>
      </c>
      <c r="E7">
        <v>0</v>
      </c>
      <c r="G7">
        <v>28</v>
      </c>
      <c r="H7">
        <v>29</v>
      </c>
      <c r="I7">
        <v>40</v>
      </c>
      <c r="J7">
        <v>66</v>
      </c>
      <c r="K7">
        <v>32</v>
      </c>
      <c r="M7" s="19" t="s">
        <v>62</v>
      </c>
      <c r="N7" s="23">
        <v>63</v>
      </c>
      <c r="O7" s="21">
        <f>COUNTIFS($A$2:$A$154,"&gt;42",$A$2:$A$154,"&lt;=63")</f>
        <v>25</v>
      </c>
      <c r="P7" s="24">
        <f>O7/O13</f>
        <v>0.16339869281045752</v>
      </c>
    </row>
    <row r="8" spans="1:16" ht="15.75" thickBot="1" x14ac:dyDescent="0.3">
      <c r="A8">
        <v>23</v>
      </c>
      <c r="B8" t="s">
        <v>6</v>
      </c>
      <c r="C8">
        <v>65</v>
      </c>
      <c r="D8">
        <v>8.6</v>
      </c>
      <c r="E8">
        <v>0</v>
      </c>
      <c r="G8">
        <v>23</v>
      </c>
      <c r="H8">
        <v>29</v>
      </c>
      <c r="I8">
        <v>77</v>
      </c>
      <c r="J8">
        <v>122</v>
      </c>
      <c r="K8">
        <v>20</v>
      </c>
      <c r="M8" s="19" t="s">
        <v>63</v>
      </c>
      <c r="N8" s="23">
        <v>84</v>
      </c>
      <c r="O8" s="21">
        <f>COUNTIFS($A$2:$A$154,"&gt;63",$A$2:$A$154,"&lt;=84")</f>
        <v>15</v>
      </c>
      <c r="P8" s="24">
        <f>O8/O13</f>
        <v>9.8039215686274508E-2</v>
      </c>
    </row>
    <row r="9" spans="1:16" ht="15.75" thickBot="1" x14ac:dyDescent="0.3">
      <c r="A9">
        <v>19</v>
      </c>
      <c r="B9" t="s">
        <v>6</v>
      </c>
      <c r="C9">
        <v>59</v>
      </c>
      <c r="D9">
        <v>13.8</v>
      </c>
      <c r="E9">
        <v>0</v>
      </c>
      <c r="G9">
        <v>19</v>
      </c>
      <c r="H9">
        <v>29</v>
      </c>
      <c r="I9">
        <v>97</v>
      </c>
      <c r="J9">
        <v>89</v>
      </c>
      <c r="K9">
        <v>23</v>
      </c>
      <c r="M9" s="19" t="s">
        <v>64</v>
      </c>
      <c r="N9" s="23">
        <v>105</v>
      </c>
      <c r="O9" s="21">
        <f>COUNTIFS($A$2:$A$154,"&gt;84",$A$2:$A$154,"&lt;=105")</f>
        <v>7</v>
      </c>
      <c r="P9" s="24">
        <f>O9/O13</f>
        <v>4.5751633986928102E-2</v>
      </c>
    </row>
    <row r="10" spans="1:16" ht="15.75" thickBot="1" x14ac:dyDescent="0.3">
      <c r="A10">
        <v>8</v>
      </c>
      <c r="B10" t="s">
        <v>6</v>
      </c>
      <c r="C10">
        <v>61</v>
      </c>
      <c r="D10">
        <v>20.100000000000001</v>
      </c>
      <c r="E10">
        <v>0</v>
      </c>
      <c r="G10">
        <v>8</v>
      </c>
      <c r="H10">
        <v>71</v>
      </c>
      <c r="I10">
        <v>97</v>
      </c>
      <c r="J10">
        <v>110</v>
      </c>
      <c r="K10">
        <v>21</v>
      </c>
      <c r="M10" s="19" t="s">
        <v>65</v>
      </c>
      <c r="N10" s="23">
        <v>126</v>
      </c>
      <c r="O10" s="21">
        <f>COUNTIFS($A$2:$A$154,"&gt;105",$A$2:$A$154,"&lt;=126")</f>
        <v>5</v>
      </c>
      <c r="P10" s="24">
        <f>O10/O13</f>
        <v>3.2679738562091505E-2</v>
      </c>
    </row>
    <row r="11" spans="1:16" ht="15.75" thickBot="1" x14ac:dyDescent="0.3">
      <c r="A11">
        <v>24</v>
      </c>
      <c r="B11" t="s">
        <v>6</v>
      </c>
      <c r="C11">
        <v>69</v>
      </c>
      <c r="D11">
        <v>8.6</v>
      </c>
      <c r="E11">
        <v>0</v>
      </c>
      <c r="G11">
        <v>24</v>
      </c>
      <c r="H11">
        <v>39</v>
      </c>
      <c r="I11">
        <v>85</v>
      </c>
      <c r="J11">
        <v>60</v>
      </c>
      <c r="K11">
        <v>24</v>
      </c>
      <c r="M11" s="19" t="s">
        <v>66</v>
      </c>
      <c r="N11" s="23">
        <v>147</v>
      </c>
      <c r="O11" s="21">
        <f>COUNTIFS($A$2:$A$154,"&gt;126",$A$2:$A$154,"&lt;=147")</f>
        <v>1</v>
      </c>
      <c r="P11" s="24">
        <f>O11/O13</f>
        <v>6.5359477124183009E-3</v>
      </c>
    </row>
    <row r="12" spans="1:16" ht="15.75" thickBot="1" x14ac:dyDescent="0.3">
      <c r="A12">
        <v>7</v>
      </c>
      <c r="B12" t="s">
        <v>6</v>
      </c>
      <c r="C12">
        <v>74</v>
      </c>
      <c r="D12">
        <v>6.9</v>
      </c>
      <c r="E12">
        <v>0</v>
      </c>
      <c r="G12">
        <v>7</v>
      </c>
      <c r="H12">
        <v>29</v>
      </c>
      <c r="I12">
        <v>59</v>
      </c>
      <c r="J12">
        <v>60</v>
      </c>
      <c r="K12">
        <v>44</v>
      </c>
      <c r="M12" s="19" t="s">
        <v>67</v>
      </c>
      <c r="N12" s="23">
        <v>168</v>
      </c>
      <c r="O12" s="21">
        <f>COUNTIFS($A$2:$A$154,"&gt;147",$A$2:$A$154,"&lt;=168")</f>
        <v>1</v>
      </c>
      <c r="P12" s="24">
        <f>O12/O13</f>
        <v>6.5359477124183009E-3</v>
      </c>
    </row>
    <row r="13" spans="1:16" ht="15.75" thickBot="1" x14ac:dyDescent="0.3">
      <c r="A13">
        <v>16</v>
      </c>
      <c r="B13" t="s">
        <v>6</v>
      </c>
      <c r="C13">
        <v>69</v>
      </c>
      <c r="D13">
        <v>9.6999999999999993</v>
      </c>
      <c r="E13">
        <v>0</v>
      </c>
      <c r="G13">
        <v>16</v>
      </c>
      <c r="H13">
        <v>29</v>
      </c>
      <c r="I13">
        <v>10</v>
      </c>
      <c r="J13">
        <v>44</v>
      </c>
      <c r="K13">
        <v>21</v>
      </c>
      <c r="M13" s="25" t="s">
        <v>29</v>
      </c>
      <c r="N13" s="26"/>
      <c r="O13" s="27">
        <f>SUM(O5:O12)</f>
        <v>153</v>
      </c>
      <c r="P13" s="28">
        <f>SUM(P5:P12)</f>
        <v>0.99999999999999978</v>
      </c>
    </row>
    <row r="14" spans="1:16" x14ac:dyDescent="0.25">
      <c r="A14">
        <v>11</v>
      </c>
      <c r="B14" t="s">
        <v>6</v>
      </c>
      <c r="C14">
        <v>66</v>
      </c>
      <c r="D14">
        <v>9.1999999999999993</v>
      </c>
      <c r="E14">
        <v>0</v>
      </c>
      <c r="G14">
        <v>11</v>
      </c>
      <c r="H14">
        <v>23</v>
      </c>
      <c r="I14">
        <v>27</v>
      </c>
      <c r="J14">
        <v>28</v>
      </c>
      <c r="K14">
        <v>28</v>
      </c>
    </row>
    <row r="15" spans="1:16" x14ac:dyDescent="0.25">
      <c r="A15">
        <v>14</v>
      </c>
      <c r="B15" t="s">
        <v>6</v>
      </c>
      <c r="C15">
        <v>68</v>
      </c>
      <c r="D15">
        <v>10.9</v>
      </c>
      <c r="E15">
        <v>0</v>
      </c>
      <c r="G15">
        <v>14</v>
      </c>
      <c r="H15">
        <v>29</v>
      </c>
      <c r="I15">
        <v>59</v>
      </c>
      <c r="J15">
        <v>65</v>
      </c>
      <c r="K15">
        <v>9</v>
      </c>
    </row>
    <row r="16" spans="1:16" x14ac:dyDescent="0.25">
      <c r="A16">
        <v>18</v>
      </c>
      <c r="B16" t="s">
        <v>6</v>
      </c>
      <c r="C16">
        <v>58</v>
      </c>
      <c r="D16">
        <v>13.2</v>
      </c>
      <c r="E16">
        <v>0</v>
      </c>
      <c r="G16">
        <v>18</v>
      </c>
      <c r="H16">
        <v>29</v>
      </c>
      <c r="I16">
        <v>7</v>
      </c>
      <c r="J16">
        <v>60</v>
      </c>
      <c r="K16">
        <v>13</v>
      </c>
    </row>
    <row r="17" spans="1:11" x14ac:dyDescent="0.25">
      <c r="A17">
        <v>14</v>
      </c>
      <c r="B17" t="s">
        <v>6</v>
      </c>
      <c r="C17">
        <v>64</v>
      </c>
      <c r="D17">
        <v>11.5</v>
      </c>
      <c r="E17">
        <v>0</v>
      </c>
      <c r="G17">
        <v>14</v>
      </c>
      <c r="H17">
        <v>21</v>
      </c>
      <c r="I17">
        <v>48</v>
      </c>
      <c r="J17">
        <v>22</v>
      </c>
      <c r="K17">
        <v>46</v>
      </c>
    </row>
    <row r="18" spans="1:11" x14ac:dyDescent="0.25">
      <c r="A18">
        <v>34</v>
      </c>
      <c r="B18" t="s">
        <v>6</v>
      </c>
      <c r="C18">
        <v>66</v>
      </c>
      <c r="D18">
        <v>12</v>
      </c>
      <c r="E18">
        <v>0</v>
      </c>
      <c r="G18">
        <v>34</v>
      </c>
      <c r="H18">
        <v>37</v>
      </c>
      <c r="I18">
        <v>35</v>
      </c>
      <c r="J18">
        <v>59</v>
      </c>
      <c r="K18">
        <v>18</v>
      </c>
    </row>
    <row r="19" spans="1:11" x14ac:dyDescent="0.25">
      <c r="A19">
        <v>6</v>
      </c>
      <c r="B19" t="s">
        <v>6</v>
      </c>
      <c r="C19">
        <v>57</v>
      </c>
      <c r="D19">
        <v>18.399999999999999</v>
      </c>
      <c r="E19">
        <v>0</v>
      </c>
      <c r="G19">
        <v>6</v>
      </c>
      <c r="H19">
        <v>20</v>
      </c>
      <c r="I19">
        <v>61</v>
      </c>
      <c r="J19">
        <v>23</v>
      </c>
      <c r="K19">
        <v>13</v>
      </c>
    </row>
    <row r="20" spans="1:11" x14ac:dyDescent="0.25">
      <c r="A20">
        <v>30</v>
      </c>
      <c r="B20" t="s">
        <v>6</v>
      </c>
      <c r="C20">
        <v>68</v>
      </c>
      <c r="D20">
        <v>11.5</v>
      </c>
      <c r="E20">
        <v>0</v>
      </c>
      <c r="G20">
        <v>30</v>
      </c>
      <c r="H20">
        <v>12</v>
      </c>
      <c r="I20">
        <v>79</v>
      </c>
      <c r="J20">
        <v>31</v>
      </c>
      <c r="K20">
        <v>24</v>
      </c>
    </row>
    <row r="21" spans="1:11" x14ac:dyDescent="0.25">
      <c r="A21">
        <v>11</v>
      </c>
      <c r="B21" t="s">
        <v>6</v>
      </c>
      <c r="C21">
        <v>62</v>
      </c>
      <c r="D21">
        <v>9.6999999999999993</v>
      </c>
      <c r="E21">
        <v>0</v>
      </c>
      <c r="G21">
        <v>11</v>
      </c>
      <c r="H21">
        <v>13</v>
      </c>
      <c r="I21">
        <v>63</v>
      </c>
      <c r="J21">
        <v>44</v>
      </c>
      <c r="K21">
        <v>16</v>
      </c>
    </row>
    <row r="22" spans="1:11" x14ac:dyDescent="0.25">
      <c r="A22">
        <v>1</v>
      </c>
      <c r="B22" t="s">
        <v>6</v>
      </c>
      <c r="C22">
        <v>59</v>
      </c>
      <c r="D22">
        <v>9.6999999999999993</v>
      </c>
      <c r="E22">
        <v>0</v>
      </c>
      <c r="G22">
        <v>1</v>
      </c>
      <c r="H22">
        <v>29</v>
      </c>
      <c r="I22">
        <v>16</v>
      </c>
      <c r="J22">
        <v>21</v>
      </c>
      <c r="K22">
        <v>13</v>
      </c>
    </row>
    <row r="23" spans="1:11" x14ac:dyDescent="0.25">
      <c r="A23">
        <v>11</v>
      </c>
      <c r="B23" t="s">
        <v>6</v>
      </c>
      <c r="C23">
        <v>73</v>
      </c>
      <c r="D23">
        <v>16.600000000000001</v>
      </c>
      <c r="E23">
        <v>0</v>
      </c>
      <c r="G23">
        <v>11</v>
      </c>
      <c r="H23">
        <v>29</v>
      </c>
      <c r="I23">
        <v>59</v>
      </c>
      <c r="J23">
        <v>9</v>
      </c>
      <c r="K23">
        <v>23</v>
      </c>
    </row>
    <row r="24" spans="1:11" x14ac:dyDescent="0.25">
      <c r="A24">
        <v>4</v>
      </c>
      <c r="B24" t="s">
        <v>6</v>
      </c>
      <c r="C24">
        <v>61</v>
      </c>
      <c r="D24">
        <v>9.6999999999999993</v>
      </c>
      <c r="E24">
        <v>0</v>
      </c>
      <c r="G24">
        <v>4</v>
      </c>
      <c r="H24">
        <v>29</v>
      </c>
      <c r="I24">
        <v>59</v>
      </c>
      <c r="J24">
        <v>60</v>
      </c>
      <c r="K24">
        <v>36</v>
      </c>
    </row>
    <row r="25" spans="1:11" x14ac:dyDescent="0.25">
      <c r="A25">
        <v>32</v>
      </c>
      <c r="B25" t="s">
        <v>6</v>
      </c>
      <c r="C25">
        <v>61</v>
      </c>
      <c r="D25">
        <v>12</v>
      </c>
      <c r="E25">
        <v>0</v>
      </c>
      <c r="G25">
        <v>32</v>
      </c>
      <c r="H25">
        <v>29</v>
      </c>
      <c r="I25">
        <v>80</v>
      </c>
      <c r="J25">
        <v>45</v>
      </c>
      <c r="K25">
        <v>7</v>
      </c>
    </row>
    <row r="26" spans="1:11" x14ac:dyDescent="0.25">
      <c r="A26">
        <v>24</v>
      </c>
      <c r="B26" t="s">
        <v>6</v>
      </c>
      <c r="C26">
        <v>57</v>
      </c>
      <c r="D26">
        <v>16.600000000000001</v>
      </c>
      <c r="E26">
        <v>0</v>
      </c>
      <c r="G26">
        <v>24</v>
      </c>
      <c r="H26">
        <v>29</v>
      </c>
      <c r="I26">
        <v>108</v>
      </c>
      <c r="J26">
        <v>168</v>
      </c>
      <c r="K26">
        <v>14</v>
      </c>
    </row>
    <row r="27" spans="1:11" x14ac:dyDescent="0.25">
      <c r="A27">
        <v>24</v>
      </c>
      <c r="B27" t="s">
        <v>6</v>
      </c>
      <c r="C27">
        <v>58</v>
      </c>
      <c r="D27">
        <v>14.9</v>
      </c>
      <c r="E27">
        <v>0</v>
      </c>
      <c r="G27">
        <v>24</v>
      </c>
      <c r="H27">
        <v>29</v>
      </c>
      <c r="I27">
        <v>20</v>
      </c>
      <c r="J27">
        <v>73</v>
      </c>
      <c r="K27">
        <v>30</v>
      </c>
    </row>
    <row r="28" spans="1:11" x14ac:dyDescent="0.25">
      <c r="A28">
        <v>24</v>
      </c>
      <c r="B28" t="s">
        <v>6</v>
      </c>
      <c r="C28">
        <v>57</v>
      </c>
      <c r="D28">
        <v>8</v>
      </c>
      <c r="E28">
        <v>0</v>
      </c>
      <c r="G28">
        <v>24</v>
      </c>
      <c r="H28">
        <v>29</v>
      </c>
      <c r="I28">
        <v>52</v>
      </c>
      <c r="J28">
        <v>60</v>
      </c>
      <c r="K28">
        <v>31</v>
      </c>
    </row>
    <row r="29" spans="1:11" x14ac:dyDescent="0.25">
      <c r="A29">
        <v>23</v>
      </c>
      <c r="B29" t="s">
        <v>6</v>
      </c>
      <c r="C29">
        <v>67</v>
      </c>
      <c r="D29">
        <v>12</v>
      </c>
      <c r="E29">
        <v>0</v>
      </c>
      <c r="G29">
        <v>23</v>
      </c>
      <c r="H29">
        <v>29</v>
      </c>
      <c r="I29">
        <v>82</v>
      </c>
      <c r="J29">
        <v>76</v>
      </c>
      <c r="K29">
        <v>14</v>
      </c>
    </row>
    <row r="30" spans="1:11" x14ac:dyDescent="0.25">
      <c r="A30">
        <v>45</v>
      </c>
      <c r="B30" t="s">
        <v>6</v>
      </c>
      <c r="C30">
        <v>81</v>
      </c>
      <c r="D30">
        <v>14.9</v>
      </c>
      <c r="E30">
        <v>0</v>
      </c>
      <c r="G30">
        <v>45</v>
      </c>
      <c r="H30">
        <v>29</v>
      </c>
      <c r="I30">
        <v>50</v>
      </c>
      <c r="J30">
        <v>118</v>
      </c>
      <c r="K30">
        <v>18</v>
      </c>
    </row>
    <row r="31" spans="1:11" x14ac:dyDescent="0.25">
      <c r="A31">
        <v>115</v>
      </c>
      <c r="B31" t="s">
        <v>6</v>
      </c>
      <c r="C31">
        <v>79</v>
      </c>
      <c r="D31">
        <v>5.7</v>
      </c>
      <c r="E31">
        <v>2</v>
      </c>
      <c r="G31">
        <v>115</v>
      </c>
      <c r="H31">
        <v>29</v>
      </c>
      <c r="I31">
        <v>64</v>
      </c>
      <c r="J31">
        <v>84</v>
      </c>
      <c r="K31">
        <v>20</v>
      </c>
    </row>
    <row r="32" spans="1:11" x14ac:dyDescent="0.25">
      <c r="A32">
        <v>37</v>
      </c>
      <c r="B32" t="s">
        <v>6</v>
      </c>
      <c r="C32">
        <v>76</v>
      </c>
      <c r="D32">
        <v>7.4</v>
      </c>
      <c r="E32">
        <v>0</v>
      </c>
      <c r="G32">
        <v>37</v>
      </c>
      <c r="I32">
        <v>59</v>
      </c>
      <c r="J32">
        <v>85</v>
      </c>
    </row>
    <row r="33" spans="1:5" x14ac:dyDescent="0.25">
      <c r="A33">
        <v>29</v>
      </c>
      <c r="B33" t="s">
        <v>7</v>
      </c>
      <c r="C33">
        <v>78</v>
      </c>
      <c r="D33">
        <v>8.6</v>
      </c>
      <c r="E33">
        <v>0</v>
      </c>
    </row>
    <row r="34" spans="1:5" x14ac:dyDescent="0.25">
      <c r="A34">
        <v>29</v>
      </c>
      <c r="B34" t="s">
        <v>7</v>
      </c>
      <c r="C34">
        <v>74</v>
      </c>
      <c r="D34">
        <v>9.6999999999999993</v>
      </c>
      <c r="E34">
        <v>0</v>
      </c>
    </row>
    <row r="35" spans="1:5" x14ac:dyDescent="0.25">
      <c r="A35">
        <v>29</v>
      </c>
      <c r="B35" t="s">
        <v>7</v>
      </c>
      <c r="C35">
        <v>67</v>
      </c>
      <c r="D35">
        <v>16.100000000000001</v>
      </c>
      <c r="E35">
        <v>0</v>
      </c>
    </row>
    <row r="36" spans="1:5" x14ac:dyDescent="0.25">
      <c r="A36">
        <v>29</v>
      </c>
      <c r="B36" t="s">
        <v>7</v>
      </c>
      <c r="C36">
        <v>84</v>
      </c>
      <c r="D36">
        <v>9.1999999999999993</v>
      </c>
      <c r="E36">
        <v>0</v>
      </c>
    </row>
    <row r="37" spans="1:5" x14ac:dyDescent="0.25">
      <c r="A37">
        <v>29</v>
      </c>
      <c r="B37" t="s">
        <v>7</v>
      </c>
      <c r="C37">
        <v>85</v>
      </c>
      <c r="D37">
        <v>8.6</v>
      </c>
      <c r="E37">
        <v>0</v>
      </c>
    </row>
    <row r="38" spans="1:5" x14ac:dyDescent="0.25">
      <c r="A38">
        <v>29</v>
      </c>
      <c r="B38" t="s">
        <v>7</v>
      </c>
      <c r="C38">
        <v>79</v>
      </c>
      <c r="D38">
        <v>14.3</v>
      </c>
      <c r="E38">
        <v>0</v>
      </c>
    </row>
    <row r="39" spans="1:5" x14ac:dyDescent="0.25">
      <c r="A39">
        <v>29</v>
      </c>
      <c r="B39" t="s">
        <v>7</v>
      </c>
      <c r="C39">
        <v>82</v>
      </c>
      <c r="D39">
        <v>9.6999999999999993</v>
      </c>
      <c r="E39">
        <v>0</v>
      </c>
    </row>
    <row r="40" spans="1:5" x14ac:dyDescent="0.25">
      <c r="A40">
        <v>29</v>
      </c>
      <c r="B40" t="s">
        <v>7</v>
      </c>
      <c r="C40">
        <v>87</v>
      </c>
      <c r="D40">
        <v>6.9</v>
      </c>
      <c r="E40">
        <v>0</v>
      </c>
    </row>
    <row r="41" spans="1:5" x14ac:dyDescent="0.25">
      <c r="A41">
        <v>71</v>
      </c>
      <c r="B41" t="s">
        <v>7</v>
      </c>
      <c r="C41">
        <v>90</v>
      </c>
      <c r="D41">
        <v>13.8</v>
      </c>
      <c r="E41">
        <v>2</v>
      </c>
    </row>
    <row r="42" spans="1:5" x14ac:dyDescent="0.25">
      <c r="A42">
        <v>39</v>
      </c>
      <c r="B42" t="s">
        <v>7</v>
      </c>
      <c r="C42">
        <v>87</v>
      </c>
      <c r="D42">
        <v>11.5</v>
      </c>
      <c r="E42">
        <v>0</v>
      </c>
    </row>
    <row r="43" spans="1:5" x14ac:dyDescent="0.25">
      <c r="A43">
        <v>29</v>
      </c>
      <c r="B43" t="s">
        <v>7</v>
      </c>
      <c r="C43">
        <v>93</v>
      </c>
      <c r="D43">
        <v>10.9</v>
      </c>
      <c r="E43">
        <v>0</v>
      </c>
    </row>
    <row r="44" spans="1:5" x14ac:dyDescent="0.25">
      <c r="A44">
        <v>29</v>
      </c>
      <c r="B44" t="s">
        <v>7</v>
      </c>
      <c r="C44">
        <v>92</v>
      </c>
      <c r="D44">
        <v>9.1999999999999993</v>
      </c>
      <c r="E44">
        <v>0</v>
      </c>
    </row>
    <row r="45" spans="1:5" x14ac:dyDescent="0.25">
      <c r="A45">
        <v>23</v>
      </c>
      <c r="B45" t="s">
        <v>7</v>
      </c>
      <c r="C45">
        <v>82</v>
      </c>
      <c r="D45">
        <v>8</v>
      </c>
      <c r="E45">
        <v>0</v>
      </c>
    </row>
    <row r="46" spans="1:5" x14ac:dyDescent="0.25">
      <c r="A46">
        <v>29</v>
      </c>
      <c r="B46" t="s">
        <v>7</v>
      </c>
      <c r="C46">
        <v>80</v>
      </c>
      <c r="D46">
        <v>13.8</v>
      </c>
      <c r="E46">
        <v>0</v>
      </c>
    </row>
    <row r="47" spans="1:5" x14ac:dyDescent="0.25">
      <c r="A47">
        <v>29</v>
      </c>
      <c r="B47" t="s">
        <v>7</v>
      </c>
      <c r="C47">
        <v>79</v>
      </c>
      <c r="D47">
        <v>11.5</v>
      </c>
      <c r="E47">
        <v>0</v>
      </c>
    </row>
    <row r="48" spans="1:5" x14ac:dyDescent="0.25">
      <c r="A48">
        <v>21</v>
      </c>
      <c r="B48" t="s">
        <v>7</v>
      </c>
      <c r="C48">
        <v>77</v>
      </c>
      <c r="D48">
        <v>14.9</v>
      </c>
      <c r="E48">
        <v>0</v>
      </c>
    </row>
    <row r="49" spans="1:10" x14ac:dyDescent="0.25">
      <c r="A49">
        <v>37</v>
      </c>
      <c r="B49" t="s">
        <v>7</v>
      </c>
      <c r="C49">
        <v>72</v>
      </c>
      <c r="D49">
        <v>20.7</v>
      </c>
      <c r="E49">
        <v>0</v>
      </c>
    </row>
    <row r="50" spans="1:10" x14ac:dyDescent="0.25">
      <c r="A50">
        <v>20</v>
      </c>
      <c r="B50" t="s">
        <v>7</v>
      </c>
      <c r="C50">
        <v>65</v>
      </c>
      <c r="D50">
        <v>9.1999999999999993</v>
      </c>
      <c r="E50">
        <v>0</v>
      </c>
      <c r="I50" s="6" t="s">
        <v>69</v>
      </c>
      <c r="J50" s="5">
        <f>MEDIAN(A2:A154)</f>
        <v>29</v>
      </c>
    </row>
    <row r="51" spans="1:10" x14ac:dyDescent="0.25">
      <c r="A51">
        <v>12</v>
      </c>
      <c r="B51" t="s">
        <v>7</v>
      </c>
      <c r="C51">
        <v>73</v>
      </c>
      <c r="D51">
        <v>11.5</v>
      </c>
      <c r="E51">
        <v>0</v>
      </c>
    </row>
    <row r="52" spans="1:10" x14ac:dyDescent="0.25">
      <c r="A52">
        <v>13</v>
      </c>
      <c r="B52" t="s">
        <v>7</v>
      </c>
      <c r="C52">
        <v>76</v>
      </c>
      <c r="D52">
        <v>10.3</v>
      </c>
      <c r="E52">
        <v>0</v>
      </c>
    </row>
    <row r="53" spans="1:10" x14ac:dyDescent="0.25">
      <c r="A53">
        <v>29</v>
      </c>
      <c r="B53" t="s">
        <v>7</v>
      </c>
      <c r="C53">
        <v>77</v>
      </c>
      <c r="D53">
        <v>6.3</v>
      </c>
      <c r="E53">
        <v>0</v>
      </c>
    </row>
    <row r="54" spans="1:10" x14ac:dyDescent="0.25">
      <c r="A54">
        <v>29</v>
      </c>
      <c r="B54" t="s">
        <v>7</v>
      </c>
      <c r="C54">
        <v>76</v>
      </c>
      <c r="D54">
        <v>1.7</v>
      </c>
      <c r="E54">
        <v>0</v>
      </c>
    </row>
    <row r="55" spans="1:10" x14ac:dyDescent="0.25">
      <c r="A55">
        <v>29</v>
      </c>
      <c r="B55" t="s">
        <v>7</v>
      </c>
      <c r="C55">
        <v>76</v>
      </c>
      <c r="D55">
        <v>4.5999999999999996</v>
      </c>
      <c r="E55">
        <v>0</v>
      </c>
    </row>
    <row r="56" spans="1:10" x14ac:dyDescent="0.25">
      <c r="A56">
        <v>29</v>
      </c>
      <c r="B56" t="s">
        <v>7</v>
      </c>
      <c r="C56">
        <v>76</v>
      </c>
      <c r="D56">
        <v>6.3</v>
      </c>
      <c r="E56">
        <v>0</v>
      </c>
    </row>
    <row r="57" spans="1:10" x14ac:dyDescent="0.25">
      <c r="A57">
        <v>29</v>
      </c>
      <c r="B57" t="s">
        <v>7</v>
      </c>
      <c r="C57">
        <v>75</v>
      </c>
      <c r="D57">
        <v>8</v>
      </c>
      <c r="E57">
        <v>0</v>
      </c>
    </row>
    <row r="58" spans="1:10" x14ac:dyDescent="0.25">
      <c r="A58">
        <v>29</v>
      </c>
      <c r="B58" t="s">
        <v>7</v>
      </c>
      <c r="C58">
        <v>78</v>
      </c>
      <c r="D58">
        <v>8</v>
      </c>
      <c r="E58">
        <v>0</v>
      </c>
    </row>
    <row r="59" spans="1:10" x14ac:dyDescent="0.25">
      <c r="A59">
        <v>29</v>
      </c>
      <c r="B59" t="s">
        <v>7</v>
      </c>
      <c r="C59">
        <v>73</v>
      </c>
      <c r="D59">
        <v>10.3</v>
      </c>
      <c r="E59">
        <v>0</v>
      </c>
    </row>
    <row r="60" spans="1:10" x14ac:dyDescent="0.25">
      <c r="A60">
        <v>29</v>
      </c>
      <c r="B60" t="s">
        <v>7</v>
      </c>
      <c r="C60">
        <v>80</v>
      </c>
      <c r="D60">
        <v>11.5</v>
      </c>
      <c r="E60">
        <v>0</v>
      </c>
    </row>
    <row r="61" spans="1:10" x14ac:dyDescent="0.25">
      <c r="A61">
        <v>29</v>
      </c>
      <c r="B61" t="s">
        <v>7</v>
      </c>
      <c r="C61">
        <v>77</v>
      </c>
      <c r="D61">
        <v>14.9</v>
      </c>
      <c r="E61">
        <v>0</v>
      </c>
    </row>
    <row r="62" spans="1:10" x14ac:dyDescent="0.25">
      <c r="A62">
        <v>29</v>
      </c>
      <c r="B62" t="s">
        <v>7</v>
      </c>
      <c r="C62">
        <v>83</v>
      </c>
      <c r="D62">
        <v>8</v>
      </c>
      <c r="E62">
        <v>0</v>
      </c>
    </row>
    <row r="63" spans="1:10" x14ac:dyDescent="0.25">
      <c r="A63">
        <v>135</v>
      </c>
      <c r="B63" t="s">
        <v>8</v>
      </c>
      <c r="C63">
        <v>84</v>
      </c>
      <c r="D63">
        <v>4.0999999999999996</v>
      </c>
      <c r="E63">
        <v>2</v>
      </c>
    </row>
    <row r="64" spans="1:10" x14ac:dyDescent="0.25">
      <c r="A64">
        <v>49</v>
      </c>
      <c r="B64" t="s">
        <v>8</v>
      </c>
      <c r="C64">
        <v>85</v>
      </c>
      <c r="D64">
        <v>9.1999999999999993</v>
      </c>
      <c r="E64">
        <v>0</v>
      </c>
    </row>
    <row r="65" spans="1:5" x14ac:dyDescent="0.25">
      <c r="A65">
        <v>32</v>
      </c>
      <c r="B65" t="s">
        <v>8</v>
      </c>
      <c r="C65">
        <v>81</v>
      </c>
      <c r="D65">
        <v>9.1999999999999993</v>
      </c>
      <c r="E65">
        <v>0</v>
      </c>
    </row>
    <row r="66" spans="1:5" x14ac:dyDescent="0.25">
      <c r="A66">
        <v>59</v>
      </c>
      <c r="B66" t="s">
        <v>8</v>
      </c>
      <c r="C66">
        <v>84</v>
      </c>
      <c r="D66">
        <v>10.9</v>
      </c>
      <c r="E66">
        <v>1</v>
      </c>
    </row>
    <row r="67" spans="1:5" x14ac:dyDescent="0.25">
      <c r="A67">
        <v>64</v>
      </c>
      <c r="B67" t="s">
        <v>8</v>
      </c>
      <c r="C67">
        <v>83</v>
      </c>
      <c r="D67">
        <v>4.5999999999999996</v>
      </c>
      <c r="E67">
        <v>1</v>
      </c>
    </row>
    <row r="68" spans="1:5" x14ac:dyDescent="0.25">
      <c r="A68">
        <v>40</v>
      </c>
      <c r="B68" t="s">
        <v>8</v>
      </c>
      <c r="C68">
        <v>83</v>
      </c>
      <c r="D68">
        <v>10.9</v>
      </c>
      <c r="E68">
        <v>0</v>
      </c>
    </row>
    <row r="69" spans="1:5" x14ac:dyDescent="0.25">
      <c r="A69">
        <v>77</v>
      </c>
      <c r="B69" t="s">
        <v>8</v>
      </c>
      <c r="C69">
        <v>88</v>
      </c>
      <c r="D69">
        <v>5.0999999999999996</v>
      </c>
      <c r="E69">
        <v>2</v>
      </c>
    </row>
    <row r="70" spans="1:5" x14ac:dyDescent="0.25">
      <c r="A70">
        <v>97</v>
      </c>
      <c r="B70" t="s">
        <v>8</v>
      </c>
      <c r="C70">
        <v>92</v>
      </c>
      <c r="D70">
        <v>6.3</v>
      </c>
      <c r="E70">
        <v>2</v>
      </c>
    </row>
    <row r="71" spans="1:5" x14ac:dyDescent="0.25">
      <c r="A71">
        <v>97</v>
      </c>
      <c r="B71" t="s">
        <v>8</v>
      </c>
      <c r="C71">
        <v>92</v>
      </c>
      <c r="D71">
        <v>5.7</v>
      </c>
      <c r="E71">
        <v>2</v>
      </c>
    </row>
    <row r="72" spans="1:5" x14ac:dyDescent="0.25">
      <c r="A72">
        <v>85</v>
      </c>
      <c r="B72" t="s">
        <v>8</v>
      </c>
      <c r="C72">
        <v>89</v>
      </c>
      <c r="D72">
        <v>7.4</v>
      </c>
      <c r="E72">
        <v>2</v>
      </c>
    </row>
    <row r="73" spans="1:5" x14ac:dyDescent="0.25">
      <c r="A73">
        <v>59</v>
      </c>
      <c r="B73" t="s">
        <v>8</v>
      </c>
      <c r="C73">
        <v>82</v>
      </c>
      <c r="D73">
        <v>8.6</v>
      </c>
      <c r="E73">
        <v>1</v>
      </c>
    </row>
    <row r="74" spans="1:5" x14ac:dyDescent="0.25">
      <c r="A74">
        <v>10</v>
      </c>
      <c r="B74" t="s">
        <v>8</v>
      </c>
      <c r="C74">
        <v>73</v>
      </c>
      <c r="D74">
        <v>14.3</v>
      </c>
      <c r="E74">
        <v>0</v>
      </c>
    </row>
    <row r="75" spans="1:5" x14ac:dyDescent="0.25">
      <c r="A75">
        <v>27</v>
      </c>
      <c r="B75" t="s">
        <v>8</v>
      </c>
      <c r="C75">
        <v>81</v>
      </c>
      <c r="D75">
        <v>14.9</v>
      </c>
      <c r="E75">
        <v>0</v>
      </c>
    </row>
    <row r="76" spans="1:5" x14ac:dyDescent="0.25">
      <c r="A76">
        <v>59</v>
      </c>
      <c r="B76" t="s">
        <v>8</v>
      </c>
      <c r="C76">
        <v>91</v>
      </c>
      <c r="D76">
        <v>14.9</v>
      </c>
      <c r="E76">
        <v>1</v>
      </c>
    </row>
    <row r="77" spans="1:5" x14ac:dyDescent="0.25">
      <c r="A77">
        <v>7</v>
      </c>
      <c r="B77" t="s">
        <v>8</v>
      </c>
      <c r="C77">
        <v>80</v>
      </c>
      <c r="D77">
        <v>14.3</v>
      </c>
      <c r="E77">
        <v>0</v>
      </c>
    </row>
    <row r="78" spans="1:5" x14ac:dyDescent="0.25">
      <c r="A78">
        <v>48</v>
      </c>
      <c r="B78" t="s">
        <v>8</v>
      </c>
      <c r="C78">
        <v>81</v>
      </c>
      <c r="D78">
        <v>6.9</v>
      </c>
      <c r="E78">
        <v>0</v>
      </c>
    </row>
    <row r="79" spans="1:5" x14ac:dyDescent="0.25">
      <c r="A79">
        <v>35</v>
      </c>
      <c r="B79" t="s">
        <v>8</v>
      </c>
      <c r="C79">
        <v>82</v>
      </c>
      <c r="D79">
        <v>10.3</v>
      </c>
      <c r="E79">
        <v>0</v>
      </c>
    </row>
    <row r="80" spans="1:5" x14ac:dyDescent="0.25">
      <c r="A80">
        <v>61</v>
      </c>
      <c r="B80" t="s">
        <v>8</v>
      </c>
      <c r="C80">
        <v>84</v>
      </c>
      <c r="D80">
        <v>6.3</v>
      </c>
      <c r="E80">
        <v>1</v>
      </c>
    </row>
    <row r="81" spans="1:5" x14ac:dyDescent="0.25">
      <c r="A81">
        <v>79</v>
      </c>
      <c r="B81" t="s">
        <v>8</v>
      </c>
      <c r="C81">
        <v>87</v>
      </c>
      <c r="D81">
        <v>5.0999999999999996</v>
      </c>
      <c r="E81">
        <v>2</v>
      </c>
    </row>
    <row r="82" spans="1:5" x14ac:dyDescent="0.25">
      <c r="A82">
        <v>63</v>
      </c>
      <c r="B82" t="s">
        <v>8</v>
      </c>
      <c r="C82">
        <v>85</v>
      </c>
      <c r="D82">
        <v>11.5</v>
      </c>
      <c r="E82">
        <v>1</v>
      </c>
    </row>
    <row r="83" spans="1:5" x14ac:dyDescent="0.25">
      <c r="A83">
        <v>16</v>
      </c>
      <c r="B83" t="s">
        <v>8</v>
      </c>
      <c r="C83">
        <v>74</v>
      </c>
      <c r="D83">
        <v>6.9</v>
      </c>
      <c r="E83">
        <v>0</v>
      </c>
    </row>
    <row r="84" spans="1:5" x14ac:dyDescent="0.25">
      <c r="A84">
        <v>59</v>
      </c>
      <c r="B84" t="s">
        <v>8</v>
      </c>
      <c r="C84">
        <v>81</v>
      </c>
      <c r="D84">
        <v>9.6999999999999993</v>
      </c>
      <c r="E84">
        <v>1</v>
      </c>
    </row>
    <row r="85" spans="1:5" x14ac:dyDescent="0.25">
      <c r="A85">
        <v>59</v>
      </c>
      <c r="B85" t="s">
        <v>8</v>
      </c>
      <c r="C85">
        <v>82</v>
      </c>
      <c r="D85">
        <v>11.5</v>
      </c>
      <c r="E85">
        <v>1</v>
      </c>
    </row>
    <row r="86" spans="1:5" x14ac:dyDescent="0.25">
      <c r="A86">
        <v>80</v>
      </c>
      <c r="B86" t="s">
        <v>8</v>
      </c>
      <c r="C86">
        <v>86</v>
      </c>
      <c r="D86">
        <v>8.6</v>
      </c>
      <c r="E86">
        <v>2</v>
      </c>
    </row>
    <row r="87" spans="1:5" x14ac:dyDescent="0.25">
      <c r="A87">
        <v>108</v>
      </c>
      <c r="B87" t="s">
        <v>8</v>
      </c>
      <c r="C87">
        <v>85</v>
      </c>
      <c r="D87">
        <v>8</v>
      </c>
      <c r="E87">
        <v>2</v>
      </c>
    </row>
    <row r="88" spans="1:5" x14ac:dyDescent="0.25">
      <c r="A88">
        <v>20</v>
      </c>
      <c r="B88" t="s">
        <v>8</v>
      </c>
      <c r="C88">
        <v>82</v>
      </c>
      <c r="D88">
        <v>8.6</v>
      </c>
      <c r="E88">
        <v>0</v>
      </c>
    </row>
    <row r="89" spans="1:5" x14ac:dyDescent="0.25">
      <c r="A89">
        <v>52</v>
      </c>
      <c r="B89" t="s">
        <v>8</v>
      </c>
      <c r="C89">
        <v>86</v>
      </c>
      <c r="D89">
        <v>12</v>
      </c>
      <c r="E89">
        <v>1</v>
      </c>
    </row>
    <row r="90" spans="1:5" x14ac:dyDescent="0.25">
      <c r="A90">
        <v>82</v>
      </c>
      <c r="B90" t="s">
        <v>8</v>
      </c>
      <c r="C90">
        <v>88</v>
      </c>
      <c r="D90">
        <v>7.4</v>
      </c>
      <c r="E90">
        <v>2</v>
      </c>
    </row>
    <row r="91" spans="1:5" x14ac:dyDescent="0.25">
      <c r="A91">
        <v>50</v>
      </c>
      <c r="B91" t="s">
        <v>8</v>
      </c>
      <c r="C91">
        <v>86</v>
      </c>
      <c r="D91">
        <v>7.4</v>
      </c>
      <c r="E91">
        <v>0</v>
      </c>
    </row>
    <row r="92" spans="1:5" x14ac:dyDescent="0.25">
      <c r="A92">
        <v>64</v>
      </c>
      <c r="B92" t="s">
        <v>8</v>
      </c>
      <c r="C92">
        <v>83</v>
      </c>
      <c r="D92">
        <v>7.4</v>
      </c>
      <c r="E92">
        <v>1</v>
      </c>
    </row>
    <row r="93" spans="1:5" x14ac:dyDescent="0.25">
      <c r="A93">
        <v>59</v>
      </c>
      <c r="B93" t="s">
        <v>8</v>
      </c>
      <c r="C93">
        <v>81</v>
      </c>
      <c r="D93">
        <v>9.1999999999999993</v>
      </c>
      <c r="E93">
        <v>1</v>
      </c>
    </row>
    <row r="94" spans="1:5" x14ac:dyDescent="0.25">
      <c r="A94">
        <v>39</v>
      </c>
      <c r="B94" t="s">
        <v>9</v>
      </c>
      <c r="C94">
        <v>81</v>
      </c>
      <c r="D94">
        <v>6.9</v>
      </c>
      <c r="E94">
        <v>0</v>
      </c>
    </row>
    <row r="95" spans="1:5" x14ac:dyDescent="0.25">
      <c r="A95">
        <v>9</v>
      </c>
      <c r="B95" t="s">
        <v>9</v>
      </c>
      <c r="C95">
        <v>81</v>
      </c>
      <c r="D95">
        <v>13.8</v>
      </c>
      <c r="E95">
        <v>0</v>
      </c>
    </row>
    <row r="96" spans="1:5" x14ac:dyDescent="0.25">
      <c r="A96">
        <v>16</v>
      </c>
      <c r="B96" t="s">
        <v>9</v>
      </c>
      <c r="C96">
        <v>82</v>
      </c>
      <c r="D96">
        <v>7.4</v>
      </c>
      <c r="E96">
        <v>0</v>
      </c>
    </row>
    <row r="97" spans="1:11" x14ac:dyDescent="0.25">
      <c r="A97">
        <v>78</v>
      </c>
      <c r="B97" t="s">
        <v>9</v>
      </c>
      <c r="C97">
        <v>86</v>
      </c>
      <c r="D97">
        <v>6.9</v>
      </c>
      <c r="E97">
        <v>2</v>
      </c>
    </row>
    <row r="98" spans="1:11" x14ac:dyDescent="0.25">
      <c r="A98">
        <v>35</v>
      </c>
      <c r="B98" t="s">
        <v>9</v>
      </c>
      <c r="C98">
        <v>85</v>
      </c>
      <c r="D98">
        <v>7.4</v>
      </c>
      <c r="E98">
        <v>0</v>
      </c>
      <c r="H98" s="6" t="s">
        <v>14</v>
      </c>
      <c r="I98" s="6">
        <v>0</v>
      </c>
      <c r="J98" s="6">
        <v>1</v>
      </c>
      <c r="K98" s="6">
        <v>2</v>
      </c>
    </row>
    <row r="99" spans="1:11" x14ac:dyDescent="0.25">
      <c r="A99">
        <v>66</v>
      </c>
      <c r="B99" t="s">
        <v>9</v>
      </c>
      <c r="C99">
        <v>87</v>
      </c>
      <c r="D99">
        <v>4.5999999999999996</v>
      </c>
      <c r="E99">
        <v>2</v>
      </c>
      <c r="H99" s="6" t="s">
        <v>6</v>
      </c>
      <c r="I99" s="5">
        <f>COUNTIF($E$2:$E$32,0)</f>
        <v>30</v>
      </c>
      <c r="J99" s="5">
        <f>COUNTIF($E$2:$E$32,1)</f>
        <v>0</v>
      </c>
      <c r="K99" s="5">
        <f>COUNTIF($E$2:$E$32,2)</f>
        <v>1</v>
      </c>
    </row>
    <row r="100" spans="1:11" x14ac:dyDescent="0.25">
      <c r="A100">
        <v>122</v>
      </c>
      <c r="B100" t="s">
        <v>9</v>
      </c>
      <c r="C100">
        <v>89</v>
      </c>
      <c r="D100">
        <v>4</v>
      </c>
      <c r="E100">
        <v>2</v>
      </c>
      <c r="H100" s="6" t="s">
        <v>7</v>
      </c>
      <c r="I100" s="5">
        <f>COUNTIFS($E$33:$E$62,0)</f>
        <v>29</v>
      </c>
      <c r="J100" s="5">
        <f>COUNTIFS($E$33:$E$62,1)</f>
        <v>0</v>
      </c>
      <c r="K100" s="5">
        <f>COUNTIFS($E$33:$E$62,2)</f>
        <v>1</v>
      </c>
    </row>
    <row r="101" spans="1:11" x14ac:dyDescent="0.25">
      <c r="A101">
        <v>89</v>
      </c>
      <c r="B101" t="s">
        <v>9</v>
      </c>
      <c r="C101">
        <v>90</v>
      </c>
      <c r="D101">
        <v>10.3</v>
      </c>
      <c r="E101">
        <v>2</v>
      </c>
      <c r="H101" s="6" t="s">
        <v>8</v>
      </c>
      <c r="I101" s="5">
        <f>COUNTIFS($E$63:$E$93,0)</f>
        <v>11</v>
      </c>
      <c r="J101" s="5">
        <f>COUNTIFS($E$63:$E$93,1)</f>
        <v>11</v>
      </c>
      <c r="K101" s="5">
        <f>COUNTIFS($E$63:$E$93,2)</f>
        <v>9</v>
      </c>
    </row>
    <row r="102" spans="1:11" x14ac:dyDescent="0.25">
      <c r="A102">
        <v>110</v>
      </c>
      <c r="B102" t="s">
        <v>9</v>
      </c>
      <c r="C102">
        <v>90</v>
      </c>
      <c r="D102">
        <v>8</v>
      </c>
      <c r="E102">
        <v>2</v>
      </c>
      <c r="H102" s="6" t="s">
        <v>9</v>
      </c>
      <c r="I102" s="5">
        <f>COUNTIFS($E$94:$E$124,0)</f>
        <v>14</v>
      </c>
      <c r="J102" s="5">
        <f>COUNTIFS($E$94:$E$124,1)</f>
        <v>6</v>
      </c>
      <c r="K102" s="5">
        <f>COUNTIFS($E$94:$E$124,2)</f>
        <v>11</v>
      </c>
    </row>
    <row r="103" spans="1:11" x14ac:dyDescent="0.25">
      <c r="A103">
        <v>60</v>
      </c>
      <c r="B103" t="s">
        <v>9</v>
      </c>
      <c r="C103">
        <v>92</v>
      </c>
      <c r="D103">
        <v>8.6</v>
      </c>
      <c r="E103">
        <v>1</v>
      </c>
      <c r="H103" s="6" t="s">
        <v>10</v>
      </c>
      <c r="I103" s="5">
        <f>COUNTIFS($E$125:$E$154,0)</f>
        <v>26</v>
      </c>
      <c r="J103" s="5">
        <f>COUNTIFS($E$125:$E$154,1)</f>
        <v>0</v>
      </c>
      <c r="K103" s="5">
        <f>COUNTIFS($E$125:$E$154,2)</f>
        <v>4</v>
      </c>
    </row>
    <row r="104" spans="1:11" x14ac:dyDescent="0.25">
      <c r="A104">
        <v>60</v>
      </c>
      <c r="B104" t="s">
        <v>9</v>
      </c>
      <c r="C104">
        <v>86</v>
      </c>
      <c r="D104">
        <v>11.5</v>
      </c>
      <c r="E104">
        <v>1</v>
      </c>
    </row>
    <row r="105" spans="1:11" x14ac:dyDescent="0.25">
      <c r="A105">
        <v>44</v>
      </c>
      <c r="B105" t="s">
        <v>9</v>
      </c>
      <c r="C105">
        <v>86</v>
      </c>
      <c r="D105">
        <v>11.5</v>
      </c>
      <c r="E105">
        <v>0</v>
      </c>
    </row>
    <row r="106" spans="1:11" x14ac:dyDescent="0.25">
      <c r="A106">
        <v>28</v>
      </c>
      <c r="B106" t="s">
        <v>9</v>
      </c>
      <c r="C106">
        <v>82</v>
      </c>
      <c r="D106">
        <v>11.5</v>
      </c>
      <c r="E106">
        <v>0</v>
      </c>
    </row>
    <row r="107" spans="1:11" x14ac:dyDescent="0.25">
      <c r="A107">
        <v>65</v>
      </c>
      <c r="B107" t="s">
        <v>9</v>
      </c>
      <c r="C107">
        <v>80</v>
      </c>
      <c r="D107">
        <v>9.6999999999999993</v>
      </c>
      <c r="E107">
        <v>1</v>
      </c>
    </row>
    <row r="108" spans="1:11" x14ac:dyDescent="0.25">
      <c r="A108">
        <v>60</v>
      </c>
      <c r="B108" t="s">
        <v>9</v>
      </c>
      <c r="C108">
        <v>79</v>
      </c>
      <c r="D108">
        <v>11.5</v>
      </c>
      <c r="E108">
        <v>1</v>
      </c>
    </row>
    <row r="109" spans="1:11" x14ac:dyDescent="0.25">
      <c r="A109">
        <v>22</v>
      </c>
      <c r="B109" t="s">
        <v>9</v>
      </c>
      <c r="C109">
        <v>77</v>
      </c>
      <c r="D109">
        <v>10.3</v>
      </c>
      <c r="E109">
        <v>0</v>
      </c>
    </row>
    <row r="110" spans="1:11" x14ac:dyDescent="0.25">
      <c r="A110">
        <v>59</v>
      </c>
      <c r="B110" t="s">
        <v>9</v>
      </c>
      <c r="C110">
        <v>79</v>
      </c>
      <c r="D110">
        <v>6.3</v>
      </c>
      <c r="E110">
        <v>1</v>
      </c>
    </row>
    <row r="111" spans="1:11" x14ac:dyDescent="0.25">
      <c r="A111">
        <v>23</v>
      </c>
      <c r="B111" t="s">
        <v>9</v>
      </c>
      <c r="C111">
        <v>76</v>
      </c>
      <c r="D111">
        <v>7.4</v>
      </c>
      <c r="E111">
        <v>0</v>
      </c>
    </row>
    <row r="112" spans="1:11" x14ac:dyDescent="0.25">
      <c r="A112">
        <v>31</v>
      </c>
      <c r="B112" t="s">
        <v>9</v>
      </c>
      <c r="C112">
        <v>78</v>
      </c>
      <c r="D112">
        <v>10.9</v>
      </c>
      <c r="E112">
        <v>0</v>
      </c>
    </row>
    <row r="113" spans="1:5" x14ac:dyDescent="0.25">
      <c r="A113">
        <v>44</v>
      </c>
      <c r="B113" t="s">
        <v>9</v>
      </c>
      <c r="C113">
        <v>78</v>
      </c>
      <c r="D113">
        <v>10.3</v>
      </c>
      <c r="E113">
        <v>0</v>
      </c>
    </row>
    <row r="114" spans="1:5" x14ac:dyDescent="0.25">
      <c r="A114">
        <v>21</v>
      </c>
      <c r="B114" t="s">
        <v>9</v>
      </c>
      <c r="C114">
        <v>77</v>
      </c>
      <c r="D114">
        <v>15.5</v>
      </c>
      <c r="E114">
        <v>0</v>
      </c>
    </row>
    <row r="115" spans="1:5" x14ac:dyDescent="0.25">
      <c r="A115">
        <v>9</v>
      </c>
      <c r="B115" t="s">
        <v>9</v>
      </c>
      <c r="C115">
        <v>72</v>
      </c>
      <c r="D115">
        <v>14.3</v>
      </c>
      <c r="E115">
        <v>0</v>
      </c>
    </row>
    <row r="116" spans="1:5" x14ac:dyDescent="0.25">
      <c r="A116">
        <v>60</v>
      </c>
      <c r="B116" t="s">
        <v>9</v>
      </c>
      <c r="C116">
        <v>75</v>
      </c>
      <c r="D116">
        <v>12.6</v>
      </c>
      <c r="E116">
        <v>0</v>
      </c>
    </row>
    <row r="117" spans="1:5" x14ac:dyDescent="0.25">
      <c r="A117">
        <v>45</v>
      </c>
      <c r="B117" t="s">
        <v>9</v>
      </c>
      <c r="C117">
        <v>79</v>
      </c>
      <c r="D117">
        <v>9.6999999999999993</v>
      </c>
      <c r="E117">
        <v>0</v>
      </c>
    </row>
    <row r="118" spans="1:5" x14ac:dyDescent="0.25">
      <c r="A118">
        <v>168</v>
      </c>
      <c r="B118" t="s">
        <v>9</v>
      </c>
      <c r="C118">
        <v>81</v>
      </c>
      <c r="D118">
        <v>3.4</v>
      </c>
      <c r="E118">
        <v>2</v>
      </c>
    </row>
    <row r="119" spans="1:5" x14ac:dyDescent="0.25">
      <c r="A119">
        <v>73</v>
      </c>
      <c r="B119" t="s">
        <v>9</v>
      </c>
      <c r="C119">
        <v>86</v>
      </c>
      <c r="D119">
        <v>8</v>
      </c>
      <c r="E119">
        <v>2</v>
      </c>
    </row>
    <row r="120" spans="1:5" x14ac:dyDescent="0.25">
      <c r="A120">
        <v>60</v>
      </c>
      <c r="B120" t="s">
        <v>9</v>
      </c>
      <c r="C120">
        <v>88</v>
      </c>
      <c r="D120">
        <v>5.7</v>
      </c>
      <c r="E120">
        <v>1</v>
      </c>
    </row>
    <row r="121" spans="1:5" x14ac:dyDescent="0.25">
      <c r="A121">
        <v>76</v>
      </c>
      <c r="B121" t="s">
        <v>9</v>
      </c>
      <c r="C121">
        <v>97</v>
      </c>
      <c r="D121">
        <v>9.6999999999999993</v>
      </c>
      <c r="E121">
        <v>2</v>
      </c>
    </row>
    <row r="122" spans="1:5" x14ac:dyDescent="0.25">
      <c r="A122">
        <v>118</v>
      </c>
      <c r="B122" t="s">
        <v>9</v>
      </c>
      <c r="C122">
        <v>94</v>
      </c>
      <c r="D122">
        <v>2.2999999999999998</v>
      </c>
      <c r="E122">
        <v>2</v>
      </c>
    </row>
    <row r="123" spans="1:5" x14ac:dyDescent="0.25">
      <c r="A123">
        <v>84</v>
      </c>
      <c r="B123" t="s">
        <v>9</v>
      </c>
      <c r="C123">
        <v>96</v>
      </c>
      <c r="D123">
        <v>6.3</v>
      </c>
      <c r="E123">
        <v>2</v>
      </c>
    </row>
    <row r="124" spans="1:5" x14ac:dyDescent="0.25">
      <c r="A124">
        <v>85</v>
      </c>
      <c r="B124" t="s">
        <v>9</v>
      </c>
      <c r="C124">
        <v>94</v>
      </c>
      <c r="D124">
        <v>6.3</v>
      </c>
      <c r="E124">
        <v>2</v>
      </c>
    </row>
    <row r="125" spans="1:5" x14ac:dyDescent="0.25">
      <c r="A125">
        <v>96</v>
      </c>
      <c r="B125" t="s">
        <v>10</v>
      </c>
      <c r="C125">
        <v>91</v>
      </c>
      <c r="D125">
        <v>6.9</v>
      </c>
      <c r="E125">
        <v>2</v>
      </c>
    </row>
    <row r="126" spans="1:5" x14ac:dyDescent="0.25">
      <c r="A126">
        <v>78</v>
      </c>
      <c r="B126" t="s">
        <v>10</v>
      </c>
      <c r="C126">
        <v>92</v>
      </c>
      <c r="D126">
        <v>5.0999999999999996</v>
      </c>
      <c r="E126">
        <v>2</v>
      </c>
    </row>
    <row r="127" spans="1:5" x14ac:dyDescent="0.25">
      <c r="A127">
        <v>73</v>
      </c>
      <c r="B127" t="s">
        <v>10</v>
      </c>
      <c r="C127">
        <v>93</v>
      </c>
      <c r="D127">
        <v>2.8</v>
      </c>
      <c r="E127">
        <v>2</v>
      </c>
    </row>
    <row r="128" spans="1:5" x14ac:dyDescent="0.25">
      <c r="A128">
        <v>91</v>
      </c>
      <c r="B128" t="s">
        <v>10</v>
      </c>
      <c r="C128">
        <v>93</v>
      </c>
      <c r="D128">
        <v>4.5999999999999996</v>
      </c>
      <c r="E128">
        <v>2</v>
      </c>
    </row>
    <row r="129" spans="1:5" x14ac:dyDescent="0.25">
      <c r="A129">
        <v>47</v>
      </c>
      <c r="B129" t="s">
        <v>10</v>
      </c>
      <c r="C129">
        <v>87</v>
      </c>
      <c r="D129">
        <v>7.4</v>
      </c>
      <c r="E129">
        <v>0</v>
      </c>
    </row>
    <row r="130" spans="1:5" x14ac:dyDescent="0.25">
      <c r="A130">
        <v>32</v>
      </c>
      <c r="B130" t="s">
        <v>10</v>
      </c>
      <c r="C130">
        <v>84</v>
      </c>
      <c r="D130">
        <v>15.5</v>
      </c>
      <c r="E130">
        <v>0</v>
      </c>
    </row>
    <row r="131" spans="1:5" x14ac:dyDescent="0.25">
      <c r="A131">
        <v>20</v>
      </c>
      <c r="B131" t="s">
        <v>10</v>
      </c>
      <c r="C131">
        <v>80</v>
      </c>
      <c r="D131">
        <v>10.9</v>
      </c>
      <c r="E131">
        <v>0</v>
      </c>
    </row>
    <row r="132" spans="1:5" x14ac:dyDescent="0.25">
      <c r="A132">
        <v>23</v>
      </c>
      <c r="B132" t="s">
        <v>10</v>
      </c>
      <c r="C132">
        <v>78</v>
      </c>
      <c r="D132">
        <v>10.3</v>
      </c>
      <c r="E132">
        <v>0</v>
      </c>
    </row>
    <row r="133" spans="1:5" x14ac:dyDescent="0.25">
      <c r="A133">
        <v>21</v>
      </c>
      <c r="B133" t="s">
        <v>10</v>
      </c>
      <c r="C133">
        <v>75</v>
      </c>
      <c r="D133">
        <v>10.9</v>
      </c>
      <c r="E133">
        <v>0</v>
      </c>
    </row>
    <row r="134" spans="1:5" x14ac:dyDescent="0.25">
      <c r="A134">
        <v>24</v>
      </c>
      <c r="B134" t="s">
        <v>10</v>
      </c>
      <c r="C134">
        <v>73</v>
      </c>
      <c r="D134">
        <v>9.6999999999999993</v>
      </c>
      <c r="E134">
        <v>0</v>
      </c>
    </row>
    <row r="135" spans="1:5" x14ac:dyDescent="0.25">
      <c r="A135">
        <v>44</v>
      </c>
      <c r="B135" t="s">
        <v>10</v>
      </c>
      <c r="C135">
        <v>81</v>
      </c>
      <c r="D135">
        <v>14.9</v>
      </c>
      <c r="E135">
        <v>0</v>
      </c>
    </row>
    <row r="136" spans="1:5" x14ac:dyDescent="0.25">
      <c r="A136">
        <v>21</v>
      </c>
      <c r="B136" t="s">
        <v>10</v>
      </c>
      <c r="C136">
        <v>76</v>
      </c>
      <c r="D136">
        <v>15.5</v>
      </c>
      <c r="E136">
        <v>0</v>
      </c>
    </row>
    <row r="137" spans="1:5" x14ac:dyDescent="0.25">
      <c r="A137">
        <v>28</v>
      </c>
      <c r="B137" t="s">
        <v>10</v>
      </c>
      <c r="C137">
        <v>77</v>
      </c>
      <c r="D137">
        <v>6.3</v>
      </c>
      <c r="E137">
        <v>0</v>
      </c>
    </row>
    <row r="138" spans="1:5" x14ac:dyDescent="0.25">
      <c r="A138">
        <v>9</v>
      </c>
      <c r="B138" t="s">
        <v>10</v>
      </c>
      <c r="C138">
        <v>71</v>
      </c>
      <c r="D138">
        <v>10.9</v>
      </c>
      <c r="E138">
        <v>0</v>
      </c>
    </row>
    <row r="139" spans="1:5" x14ac:dyDescent="0.25">
      <c r="A139">
        <v>13</v>
      </c>
      <c r="B139" t="s">
        <v>10</v>
      </c>
      <c r="C139">
        <v>71</v>
      </c>
      <c r="D139">
        <v>11.5</v>
      </c>
      <c r="E139">
        <v>0</v>
      </c>
    </row>
    <row r="140" spans="1:5" x14ac:dyDescent="0.25">
      <c r="A140">
        <v>46</v>
      </c>
      <c r="B140" t="s">
        <v>10</v>
      </c>
      <c r="C140">
        <v>78</v>
      </c>
      <c r="D140">
        <v>6.9</v>
      </c>
      <c r="E140">
        <v>0</v>
      </c>
    </row>
    <row r="141" spans="1:5" x14ac:dyDescent="0.25">
      <c r="A141">
        <v>18</v>
      </c>
      <c r="B141" t="s">
        <v>10</v>
      </c>
      <c r="C141">
        <v>67</v>
      </c>
      <c r="D141">
        <v>13.8</v>
      </c>
      <c r="E141">
        <v>0</v>
      </c>
    </row>
    <row r="142" spans="1:5" x14ac:dyDescent="0.25">
      <c r="A142">
        <v>13</v>
      </c>
      <c r="B142" t="s">
        <v>10</v>
      </c>
      <c r="C142">
        <v>76</v>
      </c>
      <c r="D142">
        <v>10.3</v>
      </c>
      <c r="E142">
        <v>0</v>
      </c>
    </row>
    <row r="143" spans="1:5" x14ac:dyDescent="0.25">
      <c r="A143">
        <v>24</v>
      </c>
      <c r="B143" t="s">
        <v>10</v>
      </c>
      <c r="C143">
        <v>68</v>
      </c>
      <c r="D143">
        <v>10.3</v>
      </c>
      <c r="E143">
        <v>0</v>
      </c>
    </row>
    <row r="144" spans="1:5" x14ac:dyDescent="0.25">
      <c r="A144">
        <v>16</v>
      </c>
      <c r="B144" t="s">
        <v>10</v>
      </c>
      <c r="C144">
        <v>82</v>
      </c>
      <c r="D144">
        <v>8</v>
      </c>
      <c r="E144">
        <v>0</v>
      </c>
    </row>
    <row r="145" spans="1:5" x14ac:dyDescent="0.25">
      <c r="A145">
        <v>13</v>
      </c>
      <c r="B145" t="s">
        <v>10</v>
      </c>
      <c r="C145">
        <v>64</v>
      </c>
      <c r="D145">
        <v>12.6</v>
      </c>
      <c r="E145">
        <v>0</v>
      </c>
    </row>
    <row r="146" spans="1:5" x14ac:dyDescent="0.25">
      <c r="A146">
        <v>23</v>
      </c>
      <c r="B146" t="s">
        <v>10</v>
      </c>
      <c r="C146">
        <v>71</v>
      </c>
      <c r="D146">
        <v>9.1999999999999993</v>
      </c>
      <c r="E146">
        <v>0</v>
      </c>
    </row>
    <row r="147" spans="1:5" x14ac:dyDescent="0.25">
      <c r="A147">
        <v>36</v>
      </c>
      <c r="B147" t="s">
        <v>10</v>
      </c>
      <c r="C147">
        <v>81</v>
      </c>
      <c r="D147">
        <v>10.3</v>
      </c>
      <c r="E147">
        <v>0</v>
      </c>
    </row>
    <row r="148" spans="1:5" x14ac:dyDescent="0.25">
      <c r="A148">
        <v>7</v>
      </c>
      <c r="B148" t="s">
        <v>10</v>
      </c>
      <c r="C148">
        <v>69</v>
      </c>
      <c r="D148">
        <v>10.3</v>
      </c>
      <c r="E148">
        <v>0</v>
      </c>
    </row>
    <row r="149" spans="1:5" x14ac:dyDescent="0.25">
      <c r="A149">
        <v>14</v>
      </c>
      <c r="B149" t="s">
        <v>10</v>
      </c>
      <c r="C149">
        <v>63</v>
      </c>
      <c r="D149">
        <v>16.600000000000001</v>
      </c>
      <c r="E149">
        <v>0</v>
      </c>
    </row>
    <row r="150" spans="1:5" x14ac:dyDescent="0.25">
      <c r="A150">
        <v>30</v>
      </c>
      <c r="B150" t="s">
        <v>10</v>
      </c>
      <c r="C150">
        <v>70</v>
      </c>
      <c r="D150">
        <v>6.9</v>
      </c>
      <c r="E150">
        <v>0</v>
      </c>
    </row>
    <row r="151" spans="1:5" x14ac:dyDescent="0.25">
      <c r="A151">
        <v>31</v>
      </c>
      <c r="B151" t="s">
        <v>10</v>
      </c>
      <c r="C151">
        <v>77</v>
      </c>
      <c r="D151">
        <v>13.2</v>
      </c>
      <c r="E151">
        <v>0</v>
      </c>
    </row>
    <row r="152" spans="1:5" x14ac:dyDescent="0.25">
      <c r="A152">
        <v>14</v>
      </c>
      <c r="B152" t="s">
        <v>10</v>
      </c>
      <c r="C152">
        <v>75</v>
      </c>
      <c r="D152">
        <v>14.3</v>
      </c>
      <c r="E152">
        <v>0</v>
      </c>
    </row>
    <row r="153" spans="1:5" x14ac:dyDescent="0.25">
      <c r="A153">
        <v>18</v>
      </c>
      <c r="B153" t="s">
        <v>10</v>
      </c>
      <c r="C153">
        <v>76</v>
      </c>
      <c r="D153">
        <v>8</v>
      </c>
      <c r="E153">
        <v>0</v>
      </c>
    </row>
    <row r="154" spans="1:5" x14ac:dyDescent="0.25">
      <c r="A154">
        <v>20</v>
      </c>
      <c r="B154" t="s">
        <v>10</v>
      </c>
      <c r="C154">
        <v>68</v>
      </c>
      <c r="D154">
        <v>11.5</v>
      </c>
      <c r="E154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2488-093D-45EF-B183-C6EF310580FD}">
  <dimension ref="A1:H154"/>
  <sheetViews>
    <sheetView zoomScale="170" zoomScaleNormal="170" workbookViewId="0">
      <selection activeCell="H7" sqref="H7"/>
    </sheetView>
  </sheetViews>
  <sheetFormatPr defaultRowHeight="15" x14ac:dyDescent="0.25"/>
  <cols>
    <col min="2" max="2" width="11.28515625" customWidth="1"/>
    <col min="4" max="4" width="23.42578125" customWidth="1"/>
    <col min="7" max="7" width="16.85546875" customWidth="1"/>
  </cols>
  <sheetData>
    <row r="1" spans="1:8" x14ac:dyDescent="0.25">
      <c r="A1" s="1" t="s">
        <v>0</v>
      </c>
      <c r="B1" s="4" t="s">
        <v>41</v>
      </c>
    </row>
    <row r="2" spans="1:8" x14ac:dyDescent="0.25">
      <c r="A2">
        <v>41</v>
      </c>
      <c r="B2">
        <f>IF(A2&gt;65,1,0)</f>
        <v>0</v>
      </c>
    </row>
    <row r="3" spans="1:8" x14ac:dyDescent="0.25">
      <c r="A3">
        <v>36</v>
      </c>
      <c r="B3">
        <f t="shared" ref="B3:B66" si="0">IF(A3&gt;65,1,0)</f>
        <v>0</v>
      </c>
      <c r="D3" s="6" t="s">
        <v>42</v>
      </c>
      <c r="E3" s="5">
        <f>SUM(B2:B154)</f>
        <v>26</v>
      </c>
      <c r="G3" s="6" t="s">
        <v>44</v>
      </c>
      <c r="H3" s="5">
        <v>0</v>
      </c>
    </row>
    <row r="4" spans="1:8" x14ac:dyDescent="0.25">
      <c r="A4">
        <v>12</v>
      </c>
      <c r="B4">
        <f t="shared" si="0"/>
        <v>0</v>
      </c>
      <c r="D4" s="6" t="s">
        <v>43</v>
      </c>
      <c r="E4" s="8">
        <f>E3/153</f>
        <v>0.16993464052287582</v>
      </c>
      <c r="G4" s="6" t="s">
        <v>45</v>
      </c>
      <c r="H4" s="5">
        <v>7</v>
      </c>
    </row>
    <row r="5" spans="1:8" x14ac:dyDescent="0.25">
      <c r="A5">
        <v>18</v>
      </c>
      <c r="B5">
        <f t="shared" si="0"/>
        <v>0</v>
      </c>
      <c r="G5" s="6" t="s">
        <v>46</v>
      </c>
      <c r="H5" s="5">
        <v>0.17</v>
      </c>
    </row>
    <row r="6" spans="1:8" x14ac:dyDescent="0.25">
      <c r="A6">
        <v>24</v>
      </c>
      <c r="B6">
        <f t="shared" si="0"/>
        <v>0</v>
      </c>
      <c r="G6" s="6" t="s">
        <v>47</v>
      </c>
      <c r="H6" s="8">
        <f>_xlfn.BINOM.DIST(H3,H4,H5,FALSE)</f>
        <v>0.27136050989626997</v>
      </c>
    </row>
    <row r="7" spans="1:8" x14ac:dyDescent="0.25">
      <c r="A7">
        <v>28</v>
      </c>
      <c r="B7">
        <f t="shared" si="0"/>
        <v>0</v>
      </c>
      <c r="G7" s="10" t="s">
        <v>48</v>
      </c>
      <c r="H7" s="8">
        <f>1-H6</f>
        <v>0.72863949010373008</v>
      </c>
    </row>
    <row r="8" spans="1:8" x14ac:dyDescent="0.25">
      <c r="A8">
        <v>23</v>
      </c>
      <c r="B8">
        <f t="shared" si="0"/>
        <v>0</v>
      </c>
    </row>
    <row r="9" spans="1:8" x14ac:dyDescent="0.25">
      <c r="A9">
        <v>19</v>
      </c>
      <c r="B9">
        <f t="shared" si="0"/>
        <v>0</v>
      </c>
    </row>
    <row r="10" spans="1:8" x14ac:dyDescent="0.25">
      <c r="A10">
        <v>8</v>
      </c>
      <c r="B10">
        <f t="shared" si="0"/>
        <v>0</v>
      </c>
    </row>
    <row r="11" spans="1:8" x14ac:dyDescent="0.25">
      <c r="A11">
        <v>24</v>
      </c>
      <c r="B11">
        <f t="shared" si="0"/>
        <v>0</v>
      </c>
    </row>
    <row r="12" spans="1:8" x14ac:dyDescent="0.25">
      <c r="A12">
        <v>7</v>
      </c>
      <c r="B12">
        <f t="shared" si="0"/>
        <v>0</v>
      </c>
    </row>
    <row r="13" spans="1:8" x14ac:dyDescent="0.25">
      <c r="A13">
        <v>16</v>
      </c>
      <c r="B13">
        <f t="shared" si="0"/>
        <v>0</v>
      </c>
    </row>
    <row r="14" spans="1:8" x14ac:dyDescent="0.25">
      <c r="A14">
        <v>11</v>
      </c>
      <c r="B14">
        <f t="shared" si="0"/>
        <v>0</v>
      </c>
    </row>
    <row r="15" spans="1:8" x14ac:dyDescent="0.25">
      <c r="A15">
        <v>14</v>
      </c>
      <c r="B15">
        <f t="shared" si="0"/>
        <v>0</v>
      </c>
    </row>
    <row r="16" spans="1:8" x14ac:dyDescent="0.25">
      <c r="A16">
        <v>18</v>
      </c>
      <c r="B16">
        <f t="shared" si="0"/>
        <v>0</v>
      </c>
    </row>
    <row r="17" spans="1:2" x14ac:dyDescent="0.25">
      <c r="A17">
        <v>14</v>
      </c>
      <c r="B17">
        <f t="shared" si="0"/>
        <v>0</v>
      </c>
    </row>
    <row r="18" spans="1:2" x14ac:dyDescent="0.25">
      <c r="A18">
        <v>34</v>
      </c>
      <c r="B18">
        <f t="shared" si="0"/>
        <v>0</v>
      </c>
    </row>
    <row r="19" spans="1:2" x14ac:dyDescent="0.25">
      <c r="A19">
        <v>6</v>
      </c>
      <c r="B19">
        <f t="shared" si="0"/>
        <v>0</v>
      </c>
    </row>
    <row r="20" spans="1:2" x14ac:dyDescent="0.25">
      <c r="A20">
        <v>30</v>
      </c>
      <c r="B20">
        <f t="shared" si="0"/>
        <v>0</v>
      </c>
    </row>
    <row r="21" spans="1:2" x14ac:dyDescent="0.25">
      <c r="A21">
        <v>11</v>
      </c>
      <c r="B21">
        <f t="shared" si="0"/>
        <v>0</v>
      </c>
    </row>
    <row r="22" spans="1:2" x14ac:dyDescent="0.25">
      <c r="A22">
        <v>1</v>
      </c>
      <c r="B22">
        <f t="shared" si="0"/>
        <v>0</v>
      </c>
    </row>
    <row r="23" spans="1:2" x14ac:dyDescent="0.25">
      <c r="A23">
        <v>11</v>
      </c>
      <c r="B23">
        <f t="shared" si="0"/>
        <v>0</v>
      </c>
    </row>
    <row r="24" spans="1:2" x14ac:dyDescent="0.25">
      <c r="A24">
        <v>4</v>
      </c>
      <c r="B24">
        <f t="shared" si="0"/>
        <v>0</v>
      </c>
    </row>
    <row r="25" spans="1:2" x14ac:dyDescent="0.25">
      <c r="A25">
        <v>32</v>
      </c>
      <c r="B25">
        <f t="shared" si="0"/>
        <v>0</v>
      </c>
    </row>
    <row r="26" spans="1:2" x14ac:dyDescent="0.25">
      <c r="A26">
        <v>24</v>
      </c>
      <c r="B26">
        <f t="shared" si="0"/>
        <v>0</v>
      </c>
    </row>
    <row r="27" spans="1:2" x14ac:dyDescent="0.25">
      <c r="A27">
        <v>24</v>
      </c>
      <c r="B27">
        <f t="shared" si="0"/>
        <v>0</v>
      </c>
    </row>
    <row r="28" spans="1:2" x14ac:dyDescent="0.25">
      <c r="A28">
        <v>24</v>
      </c>
      <c r="B28">
        <f t="shared" si="0"/>
        <v>0</v>
      </c>
    </row>
    <row r="29" spans="1:2" x14ac:dyDescent="0.25">
      <c r="A29">
        <v>23</v>
      </c>
      <c r="B29">
        <f t="shared" si="0"/>
        <v>0</v>
      </c>
    </row>
    <row r="30" spans="1:2" x14ac:dyDescent="0.25">
      <c r="A30">
        <v>45</v>
      </c>
      <c r="B30">
        <f t="shared" si="0"/>
        <v>0</v>
      </c>
    </row>
    <row r="31" spans="1:2" x14ac:dyDescent="0.25">
      <c r="A31">
        <v>115</v>
      </c>
      <c r="B31">
        <f t="shared" si="0"/>
        <v>1</v>
      </c>
    </row>
    <row r="32" spans="1:2" x14ac:dyDescent="0.25">
      <c r="A32">
        <v>37</v>
      </c>
      <c r="B32">
        <f t="shared" si="0"/>
        <v>0</v>
      </c>
    </row>
    <row r="33" spans="1:2" x14ac:dyDescent="0.25">
      <c r="A33">
        <v>29</v>
      </c>
      <c r="B33">
        <f t="shared" si="0"/>
        <v>0</v>
      </c>
    </row>
    <row r="34" spans="1:2" x14ac:dyDescent="0.25">
      <c r="A34">
        <v>29</v>
      </c>
      <c r="B34">
        <f t="shared" si="0"/>
        <v>0</v>
      </c>
    </row>
    <row r="35" spans="1:2" x14ac:dyDescent="0.25">
      <c r="A35">
        <v>29</v>
      </c>
      <c r="B35">
        <f t="shared" si="0"/>
        <v>0</v>
      </c>
    </row>
    <row r="36" spans="1:2" x14ac:dyDescent="0.25">
      <c r="A36">
        <v>29</v>
      </c>
      <c r="B36">
        <f t="shared" si="0"/>
        <v>0</v>
      </c>
    </row>
    <row r="37" spans="1:2" x14ac:dyDescent="0.25">
      <c r="A37">
        <v>29</v>
      </c>
      <c r="B37">
        <f t="shared" si="0"/>
        <v>0</v>
      </c>
    </row>
    <row r="38" spans="1:2" x14ac:dyDescent="0.25">
      <c r="A38">
        <v>29</v>
      </c>
      <c r="B38">
        <f t="shared" si="0"/>
        <v>0</v>
      </c>
    </row>
    <row r="39" spans="1:2" x14ac:dyDescent="0.25">
      <c r="A39">
        <v>29</v>
      </c>
      <c r="B39">
        <f t="shared" si="0"/>
        <v>0</v>
      </c>
    </row>
    <row r="40" spans="1:2" x14ac:dyDescent="0.25">
      <c r="A40">
        <v>29</v>
      </c>
      <c r="B40">
        <f t="shared" si="0"/>
        <v>0</v>
      </c>
    </row>
    <row r="41" spans="1:2" x14ac:dyDescent="0.25">
      <c r="A41">
        <v>71</v>
      </c>
      <c r="B41">
        <f t="shared" si="0"/>
        <v>1</v>
      </c>
    </row>
    <row r="42" spans="1:2" x14ac:dyDescent="0.25">
      <c r="A42">
        <v>39</v>
      </c>
      <c r="B42">
        <f t="shared" si="0"/>
        <v>0</v>
      </c>
    </row>
    <row r="43" spans="1:2" x14ac:dyDescent="0.25">
      <c r="A43">
        <v>29</v>
      </c>
      <c r="B43">
        <f t="shared" si="0"/>
        <v>0</v>
      </c>
    </row>
    <row r="44" spans="1:2" x14ac:dyDescent="0.25">
      <c r="A44">
        <v>29</v>
      </c>
      <c r="B44">
        <f t="shared" si="0"/>
        <v>0</v>
      </c>
    </row>
    <row r="45" spans="1:2" x14ac:dyDescent="0.25">
      <c r="A45">
        <v>23</v>
      </c>
      <c r="B45">
        <f t="shared" si="0"/>
        <v>0</v>
      </c>
    </row>
    <row r="46" spans="1:2" x14ac:dyDescent="0.25">
      <c r="A46">
        <v>29</v>
      </c>
      <c r="B46">
        <f t="shared" si="0"/>
        <v>0</v>
      </c>
    </row>
    <row r="47" spans="1:2" x14ac:dyDescent="0.25">
      <c r="A47">
        <v>29</v>
      </c>
      <c r="B47">
        <f t="shared" si="0"/>
        <v>0</v>
      </c>
    </row>
    <row r="48" spans="1:2" x14ac:dyDescent="0.25">
      <c r="A48">
        <v>21</v>
      </c>
      <c r="B48">
        <f t="shared" si="0"/>
        <v>0</v>
      </c>
    </row>
    <row r="49" spans="1:2" x14ac:dyDescent="0.25">
      <c r="A49">
        <v>37</v>
      </c>
      <c r="B49">
        <f t="shared" si="0"/>
        <v>0</v>
      </c>
    </row>
    <row r="50" spans="1:2" x14ac:dyDescent="0.25">
      <c r="A50">
        <v>20</v>
      </c>
      <c r="B50">
        <f t="shared" si="0"/>
        <v>0</v>
      </c>
    </row>
    <row r="51" spans="1:2" x14ac:dyDescent="0.25">
      <c r="A51">
        <v>12</v>
      </c>
      <c r="B51">
        <f t="shared" si="0"/>
        <v>0</v>
      </c>
    </row>
    <row r="52" spans="1:2" x14ac:dyDescent="0.25">
      <c r="A52">
        <v>13</v>
      </c>
      <c r="B52">
        <f t="shared" si="0"/>
        <v>0</v>
      </c>
    </row>
    <row r="53" spans="1:2" x14ac:dyDescent="0.25">
      <c r="A53">
        <v>29</v>
      </c>
      <c r="B53">
        <f t="shared" si="0"/>
        <v>0</v>
      </c>
    </row>
    <row r="54" spans="1:2" x14ac:dyDescent="0.25">
      <c r="A54">
        <v>29</v>
      </c>
      <c r="B54">
        <f t="shared" si="0"/>
        <v>0</v>
      </c>
    </row>
    <row r="55" spans="1:2" x14ac:dyDescent="0.25">
      <c r="A55">
        <v>29</v>
      </c>
      <c r="B55">
        <f t="shared" si="0"/>
        <v>0</v>
      </c>
    </row>
    <row r="56" spans="1:2" x14ac:dyDescent="0.25">
      <c r="A56">
        <v>29</v>
      </c>
      <c r="B56">
        <f t="shared" si="0"/>
        <v>0</v>
      </c>
    </row>
    <row r="57" spans="1:2" x14ac:dyDescent="0.25">
      <c r="A57">
        <v>29</v>
      </c>
      <c r="B57">
        <f t="shared" si="0"/>
        <v>0</v>
      </c>
    </row>
    <row r="58" spans="1:2" x14ac:dyDescent="0.25">
      <c r="A58">
        <v>29</v>
      </c>
      <c r="B58">
        <f t="shared" si="0"/>
        <v>0</v>
      </c>
    </row>
    <row r="59" spans="1:2" x14ac:dyDescent="0.25">
      <c r="A59">
        <v>29</v>
      </c>
      <c r="B59">
        <f t="shared" si="0"/>
        <v>0</v>
      </c>
    </row>
    <row r="60" spans="1:2" x14ac:dyDescent="0.25">
      <c r="A60">
        <v>29</v>
      </c>
      <c r="B60">
        <f t="shared" si="0"/>
        <v>0</v>
      </c>
    </row>
    <row r="61" spans="1:2" x14ac:dyDescent="0.25">
      <c r="A61">
        <v>29</v>
      </c>
      <c r="B61">
        <f t="shared" si="0"/>
        <v>0</v>
      </c>
    </row>
    <row r="62" spans="1:2" x14ac:dyDescent="0.25">
      <c r="A62">
        <v>29</v>
      </c>
      <c r="B62">
        <f t="shared" si="0"/>
        <v>0</v>
      </c>
    </row>
    <row r="63" spans="1:2" x14ac:dyDescent="0.25">
      <c r="A63">
        <v>135</v>
      </c>
      <c r="B63">
        <f t="shared" si="0"/>
        <v>1</v>
      </c>
    </row>
    <row r="64" spans="1:2" x14ac:dyDescent="0.25">
      <c r="A64">
        <v>49</v>
      </c>
      <c r="B64">
        <f t="shared" si="0"/>
        <v>0</v>
      </c>
    </row>
    <row r="65" spans="1:2" x14ac:dyDescent="0.25">
      <c r="A65">
        <v>32</v>
      </c>
      <c r="B65">
        <f t="shared" si="0"/>
        <v>0</v>
      </c>
    </row>
    <row r="66" spans="1:2" x14ac:dyDescent="0.25">
      <c r="A66">
        <v>59</v>
      </c>
      <c r="B66">
        <f t="shared" si="0"/>
        <v>0</v>
      </c>
    </row>
    <row r="67" spans="1:2" x14ac:dyDescent="0.25">
      <c r="A67">
        <v>64</v>
      </c>
      <c r="B67">
        <f t="shared" ref="B67:B130" si="1">IF(A67&gt;65,1,0)</f>
        <v>0</v>
      </c>
    </row>
    <row r="68" spans="1:2" x14ac:dyDescent="0.25">
      <c r="A68">
        <v>40</v>
      </c>
      <c r="B68">
        <f t="shared" si="1"/>
        <v>0</v>
      </c>
    </row>
    <row r="69" spans="1:2" x14ac:dyDescent="0.25">
      <c r="A69">
        <v>77</v>
      </c>
      <c r="B69">
        <f t="shared" si="1"/>
        <v>1</v>
      </c>
    </row>
    <row r="70" spans="1:2" x14ac:dyDescent="0.25">
      <c r="A70">
        <v>97</v>
      </c>
      <c r="B70">
        <f t="shared" si="1"/>
        <v>1</v>
      </c>
    </row>
    <row r="71" spans="1:2" x14ac:dyDescent="0.25">
      <c r="A71">
        <v>97</v>
      </c>
      <c r="B71">
        <f t="shared" si="1"/>
        <v>1</v>
      </c>
    </row>
    <row r="72" spans="1:2" x14ac:dyDescent="0.25">
      <c r="A72">
        <v>85</v>
      </c>
      <c r="B72">
        <f t="shared" si="1"/>
        <v>1</v>
      </c>
    </row>
    <row r="73" spans="1:2" x14ac:dyDescent="0.25">
      <c r="A73">
        <v>59</v>
      </c>
      <c r="B73">
        <f t="shared" si="1"/>
        <v>0</v>
      </c>
    </row>
    <row r="74" spans="1:2" x14ac:dyDescent="0.25">
      <c r="A74">
        <v>10</v>
      </c>
      <c r="B74">
        <f t="shared" si="1"/>
        <v>0</v>
      </c>
    </row>
    <row r="75" spans="1:2" x14ac:dyDescent="0.25">
      <c r="A75">
        <v>27</v>
      </c>
      <c r="B75">
        <f t="shared" si="1"/>
        <v>0</v>
      </c>
    </row>
    <row r="76" spans="1:2" x14ac:dyDescent="0.25">
      <c r="A76">
        <v>59</v>
      </c>
      <c r="B76">
        <f t="shared" si="1"/>
        <v>0</v>
      </c>
    </row>
    <row r="77" spans="1:2" x14ac:dyDescent="0.25">
      <c r="A77">
        <v>7</v>
      </c>
      <c r="B77">
        <f t="shared" si="1"/>
        <v>0</v>
      </c>
    </row>
    <row r="78" spans="1:2" x14ac:dyDescent="0.25">
      <c r="A78">
        <v>48</v>
      </c>
      <c r="B78">
        <f t="shared" si="1"/>
        <v>0</v>
      </c>
    </row>
    <row r="79" spans="1:2" x14ac:dyDescent="0.25">
      <c r="A79">
        <v>35</v>
      </c>
      <c r="B79">
        <f t="shared" si="1"/>
        <v>0</v>
      </c>
    </row>
    <row r="80" spans="1:2" x14ac:dyDescent="0.25">
      <c r="A80">
        <v>61</v>
      </c>
      <c r="B80">
        <f t="shared" si="1"/>
        <v>0</v>
      </c>
    </row>
    <row r="81" spans="1:2" x14ac:dyDescent="0.25">
      <c r="A81">
        <v>79</v>
      </c>
      <c r="B81">
        <f t="shared" si="1"/>
        <v>1</v>
      </c>
    </row>
    <row r="82" spans="1:2" x14ac:dyDescent="0.25">
      <c r="A82">
        <v>63</v>
      </c>
      <c r="B82">
        <f t="shared" si="1"/>
        <v>0</v>
      </c>
    </row>
    <row r="83" spans="1:2" x14ac:dyDescent="0.25">
      <c r="A83">
        <v>16</v>
      </c>
      <c r="B83">
        <f t="shared" si="1"/>
        <v>0</v>
      </c>
    </row>
    <row r="84" spans="1:2" x14ac:dyDescent="0.25">
      <c r="A84">
        <v>59</v>
      </c>
      <c r="B84">
        <f t="shared" si="1"/>
        <v>0</v>
      </c>
    </row>
    <row r="85" spans="1:2" x14ac:dyDescent="0.25">
      <c r="A85">
        <v>59</v>
      </c>
      <c r="B85">
        <f t="shared" si="1"/>
        <v>0</v>
      </c>
    </row>
    <row r="86" spans="1:2" x14ac:dyDescent="0.25">
      <c r="A86">
        <v>80</v>
      </c>
      <c r="B86">
        <f t="shared" si="1"/>
        <v>1</v>
      </c>
    </row>
    <row r="87" spans="1:2" x14ac:dyDescent="0.25">
      <c r="A87">
        <v>108</v>
      </c>
      <c r="B87">
        <f t="shared" si="1"/>
        <v>1</v>
      </c>
    </row>
    <row r="88" spans="1:2" x14ac:dyDescent="0.25">
      <c r="A88">
        <v>20</v>
      </c>
      <c r="B88">
        <f t="shared" si="1"/>
        <v>0</v>
      </c>
    </row>
    <row r="89" spans="1:2" x14ac:dyDescent="0.25">
      <c r="A89">
        <v>52</v>
      </c>
      <c r="B89">
        <f t="shared" si="1"/>
        <v>0</v>
      </c>
    </row>
    <row r="90" spans="1:2" x14ac:dyDescent="0.25">
      <c r="A90">
        <v>82</v>
      </c>
      <c r="B90">
        <f t="shared" si="1"/>
        <v>1</v>
      </c>
    </row>
    <row r="91" spans="1:2" x14ac:dyDescent="0.25">
      <c r="A91">
        <v>50</v>
      </c>
      <c r="B91">
        <f t="shared" si="1"/>
        <v>0</v>
      </c>
    </row>
    <row r="92" spans="1:2" x14ac:dyDescent="0.25">
      <c r="A92">
        <v>64</v>
      </c>
      <c r="B92">
        <f t="shared" si="1"/>
        <v>0</v>
      </c>
    </row>
    <row r="93" spans="1:2" x14ac:dyDescent="0.25">
      <c r="A93">
        <v>59</v>
      </c>
      <c r="B93">
        <f t="shared" si="1"/>
        <v>0</v>
      </c>
    </row>
    <row r="94" spans="1:2" x14ac:dyDescent="0.25">
      <c r="A94">
        <v>39</v>
      </c>
      <c r="B94">
        <f t="shared" si="1"/>
        <v>0</v>
      </c>
    </row>
    <row r="95" spans="1:2" x14ac:dyDescent="0.25">
      <c r="A95">
        <v>9</v>
      </c>
      <c r="B95">
        <f t="shared" si="1"/>
        <v>0</v>
      </c>
    </row>
    <row r="96" spans="1:2" x14ac:dyDescent="0.25">
      <c r="A96">
        <v>16</v>
      </c>
      <c r="B96">
        <f t="shared" si="1"/>
        <v>0</v>
      </c>
    </row>
    <row r="97" spans="1:2" x14ac:dyDescent="0.25">
      <c r="A97">
        <v>78</v>
      </c>
      <c r="B97">
        <f t="shared" si="1"/>
        <v>1</v>
      </c>
    </row>
    <row r="98" spans="1:2" x14ac:dyDescent="0.25">
      <c r="A98">
        <v>35</v>
      </c>
      <c r="B98">
        <f t="shared" si="1"/>
        <v>0</v>
      </c>
    </row>
    <row r="99" spans="1:2" x14ac:dyDescent="0.25">
      <c r="A99">
        <v>66</v>
      </c>
      <c r="B99">
        <f t="shared" si="1"/>
        <v>1</v>
      </c>
    </row>
    <row r="100" spans="1:2" x14ac:dyDescent="0.25">
      <c r="A100">
        <v>122</v>
      </c>
      <c r="B100">
        <f t="shared" si="1"/>
        <v>1</v>
      </c>
    </row>
    <row r="101" spans="1:2" x14ac:dyDescent="0.25">
      <c r="A101">
        <v>89</v>
      </c>
      <c r="B101">
        <f t="shared" si="1"/>
        <v>1</v>
      </c>
    </row>
    <row r="102" spans="1:2" x14ac:dyDescent="0.25">
      <c r="A102">
        <v>110</v>
      </c>
      <c r="B102">
        <f t="shared" si="1"/>
        <v>1</v>
      </c>
    </row>
    <row r="103" spans="1:2" x14ac:dyDescent="0.25">
      <c r="A103">
        <v>60</v>
      </c>
      <c r="B103">
        <f t="shared" si="1"/>
        <v>0</v>
      </c>
    </row>
    <row r="104" spans="1:2" x14ac:dyDescent="0.25">
      <c r="A104">
        <v>60</v>
      </c>
      <c r="B104">
        <f t="shared" si="1"/>
        <v>0</v>
      </c>
    </row>
    <row r="105" spans="1:2" x14ac:dyDescent="0.25">
      <c r="A105">
        <v>44</v>
      </c>
      <c r="B105">
        <f t="shared" si="1"/>
        <v>0</v>
      </c>
    </row>
    <row r="106" spans="1:2" x14ac:dyDescent="0.25">
      <c r="A106">
        <v>28</v>
      </c>
      <c r="B106">
        <f t="shared" si="1"/>
        <v>0</v>
      </c>
    </row>
    <row r="107" spans="1:2" x14ac:dyDescent="0.25">
      <c r="A107">
        <v>65</v>
      </c>
      <c r="B107">
        <f t="shared" si="1"/>
        <v>0</v>
      </c>
    </row>
    <row r="108" spans="1:2" x14ac:dyDescent="0.25">
      <c r="A108">
        <v>60</v>
      </c>
      <c r="B108">
        <f t="shared" si="1"/>
        <v>0</v>
      </c>
    </row>
    <row r="109" spans="1:2" x14ac:dyDescent="0.25">
      <c r="A109">
        <v>22</v>
      </c>
      <c r="B109">
        <f t="shared" si="1"/>
        <v>0</v>
      </c>
    </row>
    <row r="110" spans="1:2" x14ac:dyDescent="0.25">
      <c r="A110">
        <v>59</v>
      </c>
      <c r="B110">
        <f t="shared" si="1"/>
        <v>0</v>
      </c>
    </row>
    <row r="111" spans="1:2" x14ac:dyDescent="0.25">
      <c r="A111">
        <v>23</v>
      </c>
      <c r="B111">
        <f t="shared" si="1"/>
        <v>0</v>
      </c>
    </row>
    <row r="112" spans="1:2" x14ac:dyDescent="0.25">
      <c r="A112">
        <v>31</v>
      </c>
      <c r="B112">
        <f t="shared" si="1"/>
        <v>0</v>
      </c>
    </row>
    <row r="113" spans="1:2" x14ac:dyDescent="0.25">
      <c r="A113">
        <v>44</v>
      </c>
      <c r="B113">
        <f t="shared" si="1"/>
        <v>0</v>
      </c>
    </row>
    <row r="114" spans="1:2" x14ac:dyDescent="0.25">
      <c r="A114">
        <v>21</v>
      </c>
      <c r="B114">
        <f t="shared" si="1"/>
        <v>0</v>
      </c>
    </row>
    <row r="115" spans="1:2" x14ac:dyDescent="0.25">
      <c r="A115">
        <v>9</v>
      </c>
      <c r="B115">
        <f t="shared" si="1"/>
        <v>0</v>
      </c>
    </row>
    <row r="116" spans="1:2" x14ac:dyDescent="0.25">
      <c r="A116">
        <v>60</v>
      </c>
      <c r="B116">
        <f t="shared" si="1"/>
        <v>0</v>
      </c>
    </row>
    <row r="117" spans="1:2" x14ac:dyDescent="0.25">
      <c r="A117">
        <v>45</v>
      </c>
      <c r="B117">
        <f t="shared" si="1"/>
        <v>0</v>
      </c>
    </row>
    <row r="118" spans="1:2" x14ac:dyDescent="0.25">
      <c r="A118">
        <v>168</v>
      </c>
      <c r="B118">
        <f t="shared" si="1"/>
        <v>1</v>
      </c>
    </row>
    <row r="119" spans="1:2" x14ac:dyDescent="0.25">
      <c r="A119">
        <v>73</v>
      </c>
      <c r="B119">
        <f t="shared" si="1"/>
        <v>1</v>
      </c>
    </row>
    <row r="120" spans="1:2" x14ac:dyDescent="0.25">
      <c r="A120">
        <v>60</v>
      </c>
      <c r="B120">
        <f t="shared" si="1"/>
        <v>0</v>
      </c>
    </row>
    <row r="121" spans="1:2" x14ac:dyDescent="0.25">
      <c r="A121">
        <v>76</v>
      </c>
      <c r="B121">
        <f t="shared" si="1"/>
        <v>1</v>
      </c>
    </row>
    <row r="122" spans="1:2" x14ac:dyDescent="0.25">
      <c r="A122">
        <v>118</v>
      </c>
      <c r="B122">
        <f t="shared" si="1"/>
        <v>1</v>
      </c>
    </row>
    <row r="123" spans="1:2" x14ac:dyDescent="0.25">
      <c r="A123">
        <v>84</v>
      </c>
      <c r="B123">
        <f t="shared" si="1"/>
        <v>1</v>
      </c>
    </row>
    <row r="124" spans="1:2" x14ac:dyDescent="0.25">
      <c r="A124">
        <v>85</v>
      </c>
      <c r="B124">
        <f t="shared" si="1"/>
        <v>1</v>
      </c>
    </row>
    <row r="125" spans="1:2" x14ac:dyDescent="0.25">
      <c r="A125">
        <v>96</v>
      </c>
      <c r="B125">
        <f t="shared" si="1"/>
        <v>1</v>
      </c>
    </row>
    <row r="126" spans="1:2" x14ac:dyDescent="0.25">
      <c r="A126">
        <v>78</v>
      </c>
      <c r="B126">
        <f t="shared" si="1"/>
        <v>1</v>
      </c>
    </row>
    <row r="127" spans="1:2" x14ac:dyDescent="0.25">
      <c r="A127">
        <v>73</v>
      </c>
      <c r="B127">
        <f t="shared" si="1"/>
        <v>1</v>
      </c>
    </row>
    <row r="128" spans="1:2" x14ac:dyDescent="0.25">
      <c r="A128">
        <v>91</v>
      </c>
      <c r="B128">
        <f t="shared" si="1"/>
        <v>1</v>
      </c>
    </row>
    <row r="129" spans="1:2" x14ac:dyDescent="0.25">
      <c r="A129">
        <v>47</v>
      </c>
      <c r="B129">
        <f t="shared" si="1"/>
        <v>0</v>
      </c>
    </row>
    <row r="130" spans="1:2" x14ac:dyDescent="0.25">
      <c r="A130">
        <v>32</v>
      </c>
      <c r="B130">
        <f t="shared" si="1"/>
        <v>0</v>
      </c>
    </row>
    <row r="131" spans="1:2" x14ac:dyDescent="0.25">
      <c r="A131">
        <v>20</v>
      </c>
      <c r="B131">
        <f t="shared" ref="B131:B154" si="2">IF(A131&gt;65,1,0)</f>
        <v>0</v>
      </c>
    </row>
    <row r="132" spans="1:2" x14ac:dyDescent="0.25">
      <c r="A132">
        <v>23</v>
      </c>
      <c r="B132">
        <f t="shared" si="2"/>
        <v>0</v>
      </c>
    </row>
    <row r="133" spans="1:2" x14ac:dyDescent="0.25">
      <c r="A133">
        <v>21</v>
      </c>
      <c r="B133">
        <f t="shared" si="2"/>
        <v>0</v>
      </c>
    </row>
    <row r="134" spans="1:2" x14ac:dyDescent="0.25">
      <c r="A134">
        <v>24</v>
      </c>
      <c r="B134">
        <f t="shared" si="2"/>
        <v>0</v>
      </c>
    </row>
    <row r="135" spans="1:2" x14ac:dyDescent="0.25">
      <c r="A135">
        <v>44</v>
      </c>
      <c r="B135">
        <f t="shared" si="2"/>
        <v>0</v>
      </c>
    </row>
    <row r="136" spans="1:2" x14ac:dyDescent="0.25">
      <c r="A136">
        <v>21</v>
      </c>
      <c r="B136">
        <f t="shared" si="2"/>
        <v>0</v>
      </c>
    </row>
    <row r="137" spans="1:2" x14ac:dyDescent="0.25">
      <c r="A137">
        <v>28</v>
      </c>
      <c r="B137">
        <f t="shared" si="2"/>
        <v>0</v>
      </c>
    </row>
    <row r="138" spans="1:2" x14ac:dyDescent="0.25">
      <c r="A138">
        <v>9</v>
      </c>
      <c r="B138">
        <f t="shared" si="2"/>
        <v>0</v>
      </c>
    </row>
    <row r="139" spans="1:2" x14ac:dyDescent="0.25">
      <c r="A139">
        <v>13</v>
      </c>
      <c r="B139">
        <f t="shared" si="2"/>
        <v>0</v>
      </c>
    </row>
    <row r="140" spans="1:2" x14ac:dyDescent="0.25">
      <c r="A140">
        <v>46</v>
      </c>
      <c r="B140">
        <f t="shared" si="2"/>
        <v>0</v>
      </c>
    </row>
    <row r="141" spans="1:2" x14ac:dyDescent="0.25">
      <c r="A141">
        <v>18</v>
      </c>
      <c r="B141">
        <f t="shared" si="2"/>
        <v>0</v>
      </c>
    </row>
    <row r="142" spans="1:2" x14ac:dyDescent="0.25">
      <c r="A142">
        <v>13</v>
      </c>
      <c r="B142">
        <f t="shared" si="2"/>
        <v>0</v>
      </c>
    </row>
    <row r="143" spans="1:2" x14ac:dyDescent="0.25">
      <c r="A143">
        <v>24</v>
      </c>
      <c r="B143">
        <f t="shared" si="2"/>
        <v>0</v>
      </c>
    </row>
    <row r="144" spans="1:2" x14ac:dyDescent="0.25">
      <c r="A144">
        <v>16</v>
      </c>
      <c r="B144">
        <f t="shared" si="2"/>
        <v>0</v>
      </c>
    </row>
    <row r="145" spans="1:2" x14ac:dyDescent="0.25">
      <c r="A145">
        <v>13</v>
      </c>
      <c r="B145">
        <f t="shared" si="2"/>
        <v>0</v>
      </c>
    </row>
    <row r="146" spans="1:2" x14ac:dyDescent="0.25">
      <c r="A146">
        <v>23</v>
      </c>
      <c r="B146">
        <f t="shared" si="2"/>
        <v>0</v>
      </c>
    </row>
    <row r="147" spans="1:2" x14ac:dyDescent="0.25">
      <c r="A147">
        <v>36</v>
      </c>
      <c r="B147">
        <f t="shared" si="2"/>
        <v>0</v>
      </c>
    </row>
    <row r="148" spans="1:2" x14ac:dyDescent="0.25">
      <c r="A148">
        <v>7</v>
      </c>
      <c r="B148">
        <f t="shared" si="2"/>
        <v>0</v>
      </c>
    </row>
    <row r="149" spans="1:2" x14ac:dyDescent="0.25">
      <c r="A149">
        <v>14</v>
      </c>
      <c r="B149">
        <f t="shared" si="2"/>
        <v>0</v>
      </c>
    </row>
    <row r="150" spans="1:2" x14ac:dyDescent="0.25">
      <c r="A150">
        <v>30</v>
      </c>
      <c r="B150">
        <f t="shared" si="2"/>
        <v>0</v>
      </c>
    </row>
    <row r="151" spans="1:2" x14ac:dyDescent="0.25">
      <c r="A151">
        <v>31</v>
      </c>
      <c r="B151">
        <f t="shared" si="2"/>
        <v>0</v>
      </c>
    </row>
    <row r="152" spans="1:2" x14ac:dyDescent="0.25">
      <c r="A152">
        <v>14</v>
      </c>
      <c r="B152">
        <f t="shared" si="2"/>
        <v>0</v>
      </c>
    </row>
    <row r="153" spans="1:2" x14ac:dyDescent="0.25">
      <c r="A153">
        <v>18</v>
      </c>
      <c r="B153">
        <f t="shared" si="2"/>
        <v>0</v>
      </c>
    </row>
    <row r="154" spans="1:2" x14ac:dyDescent="0.25">
      <c r="A154">
        <v>20</v>
      </c>
      <c r="B154">
        <f t="shared" si="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6620-8079-4DFF-A20E-36C876AA3A9A}">
  <dimension ref="A1:G154"/>
  <sheetViews>
    <sheetView zoomScale="170" zoomScaleNormal="170" workbookViewId="0">
      <selection activeCell="I9" sqref="I9"/>
    </sheetView>
  </sheetViews>
  <sheetFormatPr defaultRowHeight="15" x14ac:dyDescent="0.25"/>
  <cols>
    <col min="6" max="6" width="27.42578125" customWidth="1"/>
  </cols>
  <sheetData>
    <row r="1" spans="1:7" x14ac:dyDescent="0.25">
      <c r="A1" s="1" t="s">
        <v>0</v>
      </c>
      <c r="B1" s="1" t="s">
        <v>3</v>
      </c>
      <c r="C1" s="4" t="s">
        <v>49</v>
      </c>
    </row>
    <row r="2" spans="1:7" x14ac:dyDescent="0.25">
      <c r="A2">
        <v>41</v>
      </c>
      <c r="B2">
        <v>67</v>
      </c>
      <c r="C2">
        <f>IF(AND(A2&gt;65,B2&gt;90),1,0)</f>
        <v>0</v>
      </c>
    </row>
    <row r="3" spans="1:7" x14ac:dyDescent="0.25">
      <c r="A3">
        <v>36</v>
      </c>
      <c r="B3">
        <v>72</v>
      </c>
      <c r="C3">
        <f>IF(AND(A3&gt;65,B3&gt;90),1,0)</f>
        <v>0</v>
      </c>
      <c r="F3" s="6" t="s">
        <v>50</v>
      </c>
      <c r="G3" s="5">
        <f>SUM(C2:C154)</f>
        <v>10</v>
      </c>
    </row>
    <row r="4" spans="1:7" x14ac:dyDescent="0.25">
      <c r="A4">
        <v>12</v>
      </c>
      <c r="B4">
        <v>74</v>
      </c>
      <c r="C4">
        <f t="shared" ref="C3:C66" si="0">IF(AND(A4&gt;65,B4&gt;90),1,0)</f>
        <v>0</v>
      </c>
      <c r="F4" s="6" t="s">
        <v>51</v>
      </c>
      <c r="G4" s="16">
        <f>G3/153</f>
        <v>6.535947712418301E-2</v>
      </c>
    </row>
    <row r="5" spans="1:7" x14ac:dyDescent="0.25">
      <c r="A5">
        <v>18</v>
      </c>
      <c r="B5">
        <v>62</v>
      </c>
      <c r="C5">
        <f t="shared" si="0"/>
        <v>0</v>
      </c>
    </row>
    <row r="6" spans="1:7" x14ac:dyDescent="0.25">
      <c r="A6">
        <v>24</v>
      </c>
      <c r="B6">
        <v>56</v>
      </c>
      <c r="C6">
        <f t="shared" si="0"/>
        <v>0</v>
      </c>
    </row>
    <row r="7" spans="1:7" x14ac:dyDescent="0.25">
      <c r="A7">
        <v>28</v>
      </c>
      <c r="B7">
        <v>66</v>
      </c>
      <c r="C7">
        <f t="shared" si="0"/>
        <v>0</v>
      </c>
      <c r="F7" s="6" t="s">
        <v>52</v>
      </c>
      <c r="G7" s="5">
        <v>2.0150000000000001</v>
      </c>
    </row>
    <row r="8" spans="1:7" x14ac:dyDescent="0.25">
      <c r="A8">
        <v>23</v>
      </c>
      <c r="B8">
        <v>65</v>
      </c>
      <c r="C8">
        <f t="shared" si="0"/>
        <v>0</v>
      </c>
      <c r="F8" s="6" t="s">
        <v>53</v>
      </c>
      <c r="G8" s="15">
        <f>_xlfn.POISSON.DIST(1,G7,TRUE)</f>
        <v>0.40196101614833735</v>
      </c>
    </row>
    <row r="9" spans="1:7" x14ac:dyDescent="0.25">
      <c r="A9">
        <v>19</v>
      </c>
      <c r="B9">
        <v>59</v>
      </c>
      <c r="C9">
        <f t="shared" si="0"/>
        <v>0</v>
      </c>
      <c r="F9" s="10" t="s">
        <v>54</v>
      </c>
      <c r="G9" s="15">
        <f>1-G8</f>
        <v>0.59803898385166265</v>
      </c>
    </row>
    <row r="10" spans="1:7" x14ac:dyDescent="0.25">
      <c r="A10">
        <v>8</v>
      </c>
      <c r="B10">
        <v>61</v>
      </c>
      <c r="C10">
        <f t="shared" si="0"/>
        <v>0</v>
      </c>
    </row>
    <row r="11" spans="1:7" x14ac:dyDescent="0.25">
      <c r="A11">
        <v>24</v>
      </c>
      <c r="B11">
        <v>69</v>
      </c>
      <c r="C11">
        <f t="shared" si="0"/>
        <v>0</v>
      </c>
      <c r="F11" s="10" t="s">
        <v>55</v>
      </c>
      <c r="G11" s="16">
        <f>_xlfn.POISSON.DIST(1,G7,FALSE)</f>
        <v>0.26864061278238793</v>
      </c>
    </row>
    <row r="12" spans="1:7" x14ac:dyDescent="0.25">
      <c r="A12">
        <v>7</v>
      </c>
      <c r="B12">
        <v>74</v>
      </c>
      <c r="C12">
        <f t="shared" si="0"/>
        <v>0</v>
      </c>
      <c r="F12" s="10" t="s">
        <v>56</v>
      </c>
      <c r="G12" s="16">
        <f>_xlfn.POISSON.DIST(2,G7,FALSE)</f>
        <v>0.27065541737825594</v>
      </c>
    </row>
    <row r="13" spans="1:7" x14ac:dyDescent="0.25">
      <c r="A13">
        <v>16</v>
      </c>
      <c r="B13">
        <v>69</v>
      </c>
      <c r="C13">
        <f t="shared" si="0"/>
        <v>0</v>
      </c>
      <c r="F13" s="10" t="s">
        <v>70</v>
      </c>
      <c r="G13" s="16">
        <f>_xlfn.POISSON.DIST(3,G7,FALSE)</f>
        <v>0.18179022200572859</v>
      </c>
    </row>
    <row r="14" spans="1:7" x14ac:dyDescent="0.25">
      <c r="A14">
        <v>11</v>
      </c>
      <c r="B14">
        <v>66</v>
      </c>
      <c r="C14">
        <f t="shared" si="0"/>
        <v>0</v>
      </c>
    </row>
    <row r="15" spans="1:7" x14ac:dyDescent="0.25">
      <c r="A15">
        <v>14</v>
      </c>
      <c r="B15">
        <v>68</v>
      </c>
      <c r="C15">
        <f t="shared" si="0"/>
        <v>0</v>
      </c>
    </row>
    <row r="16" spans="1:7" x14ac:dyDescent="0.25">
      <c r="A16">
        <v>18</v>
      </c>
      <c r="B16">
        <v>58</v>
      </c>
      <c r="C16">
        <f t="shared" si="0"/>
        <v>0</v>
      </c>
    </row>
    <row r="17" spans="1:3" x14ac:dyDescent="0.25">
      <c r="A17">
        <v>14</v>
      </c>
      <c r="B17">
        <v>64</v>
      </c>
      <c r="C17">
        <f t="shared" si="0"/>
        <v>0</v>
      </c>
    </row>
    <row r="18" spans="1:3" x14ac:dyDescent="0.25">
      <c r="A18">
        <v>34</v>
      </c>
      <c r="B18">
        <v>66</v>
      </c>
      <c r="C18">
        <f t="shared" si="0"/>
        <v>0</v>
      </c>
    </row>
    <row r="19" spans="1:3" x14ac:dyDescent="0.25">
      <c r="A19">
        <v>6</v>
      </c>
      <c r="B19">
        <v>57</v>
      </c>
      <c r="C19">
        <f t="shared" si="0"/>
        <v>0</v>
      </c>
    </row>
    <row r="20" spans="1:3" x14ac:dyDescent="0.25">
      <c r="A20">
        <v>30</v>
      </c>
      <c r="B20">
        <v>68</v>
      </c>
      <c r="C20">
        <f t="shared" si="0"/>
        <v>0</v>
      </c>
    </row>
    <row r="21" spans="1:3" x14ac:dyDescent="0.25">
      <c r="A21">
        <v>11</v>
      </c>
      <c r="B21">
        <v>62</v>
      </c>
      <c r="C21">
        <f t="shared" si="0"/>
        <v>0</v>
      </c>
    </row>
    <row r="22" spans="1:3" x14ac:dyDescent="0.25">
      <c r="A22">
        <v>1</v>
      </c>
      <c r="B22">
        <v>59</v>
      </c>
      <c r="C22">
        <f t="shared" si="0"/>
        <v>0</v>
      </c>
    </row>
    <row r="23" spans="1:3" x14ac:dyDescent="0.25">
      <c r="A23">
        <v>11</v>
      </c>
      <c r="B23">
        <v>73</v>
      </c>
      <c r="C23">
        <f t="shared" si="0"/>
        <v>0</v>
      </c>
    </row>
    <row r="24" spans="1:3" x14ac:dyDescent="0.25">
      <c r="A24">
        <v>4</v>
      </c>
      <c r="B24">
        <v>61</v>
      </c>
      <c r="C24">
        <f t="shared" si="0"/>
        <v>0</v>
      </c>
    </row>
    <row r="25" spans="1:3" x14ac:dyDescent="0.25">
      <c r="A25">
        <v>32</v>
      </c>
      <c r="B25">
        <v>61</v>
      </c>
      <c r="C25">
        <f t="shared" si="0"/>
        <v>0</v>
      </c>
    </row>
    <row r="26" spans="1:3" x14ac:dyDescent="0.25">
      <c r="A26">
        <v>24</v>
      </c>
      <c r="B26">
        <v>57</v>
      </c>
      <c r="C26">
        <f t="shared" si="0"/>
        <v>0</v>
      </c>
    </row>
    <row r="27" spans="1:3" x14ac:dyDescent="0.25">
      <c r="A27">
        <v>24</v>
      </c>
      <c r="B27">
        <v>58</v>
      </c>
      <c r="C27">
        <f t="shared" si="0"/>
        <v>0</v>
      </c>
    </row>
    <row r="28" spans="1:3" x14ac:dyDescent="0.25">
      <c r="A28">
        <v>24</v>
      </c>
      <c r="B28">
        <v>57</v>
      </c>
      <c r="C28">
        <f t="shared" si="0"/>
        <v>0</v>
      </c>
    </row>
    <row r="29" spans="1:3" x14ac:dyDescent="0.25">
      <c r="A29">
        <v>23</v>
      </c>
      <c r="B29">
        <v>67</v>
      </c>
      <c r="C29">
        <f t="shared" si="0"/>
        <v>0</v>
      </c>
    </row>
    <row r="30" spans="1:3" x14ac:dyDescent="0.25">
      <c r="A30">
        <v>45</v>
      </c>
      <c r="B30">
        <v>81</v>
      </c>
      <c r="C30">
        <f t="shared" si="0"/>
        <v>0</v>
      </c>
    </row>
    <row r="31" spans="1:3" x14ac:dyDescent="0.25">
      <c r="A31">
        <v>115</v>
      </c>
      <c r="B31">
        <v>79</v>
      </c>
      <c r="C31">
        <f t="shared" si="0"/>
        <v>0</v>
      </c>
    </row>
    <row r="32" spans="1:3" x14ac:dyDescent="0.25">
      <c r="A32">
        <v>37</v>
      </c>
      <c r="B32">
        <v>76</v>
      </c>
      <c r="C32">
        <f t="shared" si="0"/>
        <v>0</v>
      </c>
    </row>
    <row r="33" spans="1:3" x14ac:dyDescent="0.25">
      <c r="A33">
        <v>29</v>
      </c>
      <c r="B33">
        <v>78</v>
      </c>
      <c r="C33">
        <f t="shared" si="0"/>
        <v>0</v>
      </c>
    </row>
    <row r="34" spans="1:3" x14ac:dyDescent="0.25">
      <c r="A34">
        <v>29</v>
      </c>
      <c r="B34">
        <v>74</v>
      </c>
      <c r="C34">
        <f t="shared" si="0"/>
        <v>0</v>
      </c>
    </row>
    <row r="35" spans="1:3" x14ac:dyDescent="0.25">
      <c r="A35">
        <v>29</v>
      </c>
      <c r="B35">
        <v>67</v>
      </c>
      <c r="C35">
        <f t="shared" si="0"/>
        <v>0</v>
      </c>
    </row>
    <row r="36" spans="1:3" x14ac:dyDescent="0.25">
      <c r="A36">
        <v>29</v>
      </c>
      <c r="B36">
        <v>84</v>
      </c>
      <c r="C36">
        <f t="shared" si="0"/>
        <v>0</v>
      </c>
    </row>
    <row r="37" spans="1:3" x14ac:dyDescent="0.25">
      <c r="A37">
        <v>29</v>
      </c>
      <c r="B37">
        <v>85</v>
      </c>
      <c r="C37">
        <f t="shared" si="0"/>
        <v>0</v>
      </c>
    </row>
    <row r="38" spans="1:3" x14ac:dyDescent="0.25">
      <c r="A38">
        <v>29</v>
      </c>
      <c r="B38">
        <v>79</v>
      </c>
      <c r="C38">
        <f t="shared" si="0"/>
        <v>0</v>
      </c>
    </row>
    <row r="39" spans="1:3" x14ac:dyDescent="0.25">
      <c r="A39">
        <v>29</v>
      </c>
      <c r="B39">
        <v>82</v>
      </c>
      <c r="C39">
        <f t="shared" si="0"/>
        <v>0</v>
      </c>
    </row>
    <row r="40" spans="1:3" x14ac:dyDescent="0.25">
      <c r="A40">
        <v>29</v>
      </c>
      <c r="B40">
        <v>87</v>
      </c>
      <c r="C40">
        <f t="shared" si="0"/>
        <v>0</v>
      </c>
    </row>
    <row r="41" spans="1:3" x14ac:dyDescent="0.25">
      <c r="A41">
        <v>71</v>
      </c>
      <c r="B41">
        <v>90</v>
      </c>
      <c r="C41">
        <f t="shared" si="0"/>
        <v>0</v>
      </c>
    </row>
    <row r="42" spans="1:3" x14ac:dyDescent="0.25">
      <c r="A42">
        <v>39</v>
      </c>
      <c r="B42">
        <v>87</v>
      </c>
      <c r="C42">
        <f t="shared" si="0"/>
        <v>0</v>
      </c>
    </row>
    <row r="43" spans="1:3" x14ac:dyDescent="0.25">
      <c r="A43">
        <v>29</v>
      </c>
      <c r="B43">
        <v>93</v>
      </c>
      <c r="C43">
        <f t="shared" si="0"/>
        <v>0</v>
      </c>
    </row>
    <row r="44" spans="1:3" x14ac:dyDescent="0.25">
      <c r="A44">
        <v>29</v>
      </c>
      <c r="B44">
        <v>92</v>
      </c>
      <c r="C44">
        <f t="shared" si="0"/>
        <v>0</v>
      </c>
    </row>
    <row r="45" spans="1:3" x14ac:dyDescent="0.25">
      <c r="A45">
        <v>23</v>
      </c>
      <c r="B45">
        <v>82</v>
      </c>
      <c r="C45">
        <f t="shared" si="0"/>
        <v>0</v>
      </c>
    </row>
    <row r="46" spans="1:3" x14ac:dyDescent="0.25">
      <c r="A46">
        <v>29</v>
      </c>
      <c r="B46">
        <v>80</v>
      </c>
      <c r="C46">
        <f t="shared" si="0"/>
        <v>0</v>
      </c>
    </row>
    <row r="47" spans="1:3" x14ac:dyDescent="0.25">
      <c r="A47">
        <v>29</v>
      </c>
      <c r="B47">
        <v>79</v>
      </c>
      <c r="C47">
        <f t="shared" si="0"/>
        <v>0</v>
      </c>
    </row>
    <row r="48" spans="1:3" x14ac:dyDescent="0.25">
      <c r="A48">
        <v>21</v>
      </c>
      <c r="B48">
        <v>77</v>
      </c>
      <c r="C48">
        <f t="shared" si="0"/>
        <v>0</v>
      </c>
    </row>
    <row r="49" spans="1:3" x14ac:dyDescent="0.25">
      <c r="A49">
        <v>37</v>
      </c>
      <c r="B49">
        <v>72</v>
      </c>
      <c r="C49">
        <f t="shared" si="0"/>
        <v>0</v>
      </c>
    </row>
    <row r="50" spans="1:3" x14ac:dyDescent="0.25">
      <c r="A50">
        <v>20</v>
      </c>
      <c r="B50">
        <v>65</v>
      </c>
      <c r="C50">
        <f t="shared" si="0"/>
        <v>0</v>
      </c>
    </row>
    <row r="51" spans="1:3" x14ac:dyDescent="0.25">
      <c r="A51">
        <v>12</v>
      </c>
      <c r="B51">
        <v>73</v>
      </c>
      <c r="C51">
        <f t="shared" si="0"/>
        <v>0</v>
      </c>
    </row>
    <row r="52" spans="1:3" x14ac:dyDescent="0.25">
      <c r="A52">
        <v>13</v>
      </c>
      <c r="B52">
        <v>76</v>
      </c>
      <c r="C52">
        <f t="shared" si="0"/>
        <v>0</v>
      </c>
    </row>
    <row r="53" spans="1:3" x14ac:dyDescent="0.25">
      <c r="A53">
        <v>29</v>
      </c>
      <c r="B53">
        <v>77</v>
      </c>
      <c r="C53">
        <f t="shared" si="0"/>
        <v>0</v>
      </c>
    </row>
    <row r="54" spans="1:3" x14ac:dyDescent="0.25">
      <c r="A54">
        <v>29</v>
      </c>
      <c r="B54">
        <v>76</v>
      </c>
      <c r="C54">
        <f t="shared" si="0"/>
        <v>0</v>
      </c>
    </row>
    <row r="55" spans="1:3" x14ac:dyDescent="0.25">
      <c r="A55">
        <v>29</v>
      </c>
      <c r="B55">
        <v>76</v>
      </c>
      <c r="C55">
        <f t="shared" si="0"/>
        <v>0</v>
      </c>
    </row>
    <row r="56" spans="1:3" x14ac:dyDescent="0.25">
      <c r="A56">
        <v>29</v>
      </c>
      <c r="B56">
        <v>76</v>
      </c>
      <c r="C56">
        <f t="shared" si="0"/>
        <v>0</v>
      </c>
    </row>
    <row r="57" spans="1:3" x14ac:dyDescent="0.25">
      <c r="A57">
        <v>29</v>
      </c>
      <c r="B57">
        <v>75</v>
      </c>
      <c r="C57">
        <f t="shared" si="0"/>
        <v>0</v>
      </c>
    </row>
    <row r="58" spans="1:3" x14ac:dyDescent="0.25">
      <c r="A58">
        <v>29</v>
      </c>
      <c r="B58">
        <v>78</v>
      </c>
      <c r="C58">
        <f t="shared" si="0"/>
        <v>0</v>
      </c>
    </row>
    <row r="59" spans="1:3" x14ac:dyDescent="0.25">
      <c r="A59">
        <v>29</v>
      </c>
      <c r="B59">
        <v>73</v>
      </c>
      <c r="C59">
        <f t="shared" si="0"/>
        <v>0</v>
      </c>
    </row>
    <row r="60" spans="1:3" x14ac:dyDescent="0.25">
      <c r="A60">
        <v>29</v>
      </c>
      <c r="B60">
        <v>80</v>
      </c>
      <c r="C60">
        <f t="shared" si="0"/>
        <v>0</v>
      </c>
    </row>
    <row r="61" spans="1:3" x14ac:dyDescent="0.25">
      <c r="A61">
        <v>29</v>
      </c>
      <c r="B61">
        <v>77</v>
      </c>
      <c r="C61">
        <f t="shared" si="0"/>
        <v>0</v>
      </c>
    </row>
    <row r="62" spans="1:3" x14ac:dyDescent="0.25">
      <c r="A62">
        <v>29</v>
      </c>
      <c r="B62">
        <v>83</v>
      </c>
      <c r="C62">
        <f t="shared" si="0"/>
        <v>0</v>
      </c>
    </row>
    <row r="63" spans="1:3" x14ac:dyDescent="0.25">
      <c r="A63">
        <v>135</v>
      </c>
      <c r="B63">
        <v>84</v>
      </c>
      <c r="C63">
        <f t="shared" si="0"/>
        <v>0</v>
      </c>
    </row>
    <row r="64" spans="1:3" x14ac:dyDescent="0.25">
      <c r="A64">
        <v>49</v>
      </c>
      <c r="B64">
        <v>85</v>
      </c>
      <c r="C64">
        <f t="shared" si="0"/>
        <v>0</v>
      </c>
    </row>
    <row r="65" spans="1:3" x14ac:dyDescent="0.25">
      <c r="A65">
        <v>32</v>
      </c>
      <c r="B65">
        <v>81</v>
      </c>
      <c r="C65">
        <f t="shared" si="0"/>
        <v>0</v>
      </c>
    </row>
    <row r="66" spans="1:3" x14ac:dyDescent="0.25">
      <c r="A66">
        <v>59</v>
      </c>
      <c r="B66">
        <v>84</v>
      </c>
      <c r="C66">
        <f t="shared" si="0"/>
        <v>0</v>
      </c>
    </row>
    <row r="67" spans="1:3" x14ac:dyDescent="0.25">
      <c r="A67">
        <v>64</v>
      </c>
      <c r="B67">
        <v>83</v>
      </c>
      <c r="C67">
        <f t="shared" ref="C67:C130" si="1">IF(AND(A67&gt;65,B67&gt;90),1,0)</f>
        <v>0</v>
      </c>
    </row>
    <row r="68" spans="1:3" x14ac:dyDescent="0.25">
      <c r="A68">
        <v>40</v>
      </c>
      <c r="B68">
        <v>83</v>
      </c>
      <c r="C68">
        <f t="shared" si="1"/>
        <v>0</v>
      </c>
    </row>
    <row r="69" spans="1:3" x14ac:dyDescent="0.25">
      <c r="A69">
        <v>77</v>
      </c>
      <c r="B69">
        <v>88</v>
      </c>
      <c r="C69">
        <f t="shared" si="1"/>
        <v>0</v>
      </c>
    </row>
    <row r="70" spans="1:3" x14ac:dyDescent="0.25">
      <c r="A70">
        <v>97</v>
      </c>
      <c r="B70">
        <v>92</v>
      </c>
      <c r="C70">
        <f t="shared" si="1"/>
        <v>1</v>
      </c>
    </row>
    <row r="71" spans="1:3" x14ac:dyDescent="0.25">
      <c r="A71">
        <v>97</v>
      </c>
      <c r="B71">
        <v>92</v>
      </c>
      <c r="C71">
        <f t="shared" si="1"/>
        <v>1</v>
      </c>
    </row>
    <row r="72" spans="1:3" x14ac:dyDescent="0.25">
      <c r="A72">
        <v>85</v>
      </c>
      <c r="B72">
        <v>89</v>
      </c>
      <c r="C72">
        <f t="shared" si="1"/>
        <v>0</v>
      </c>
    </row>
    <row r="73" spans="1:3" x14ac:dyDescent="0.25">
      <c r="A73">
        <v>59</v>
      </c>
      <c r="B73">
        <v>82</v>
      </c>
      <c r="C73">
        <f t="shared" si="1"/>
        <v>0</v>
      </c>
    </row>
    <row r="74" spans="1:3" x14ac:dyDescent="0.25">
      <c r="A74">
        <v>10</v>
      </c>
      <c r="B74">
        <v>73</v>
      </c>
      <c r="C74">
        <f t="shared" si="1"/>
        <v>0</v>
      </c>
    </row>
    <row r="75" spans="1:3" x14ac:dyDescent="0.25">
      <c r="A75">
        <v>27</v>
      </c>
      <c r="B75">
        <v>81</v>
      </c>
      <c r="C75">
        <f t="shared" si="1"/>
        <v>0</v>
      </c>
    </row>
    <row r="76" spans="1:3" x14ac:dyDescent="0.25">
      <c r="A76">
        <v>59</v>
      </c>
      <c r="B76">
        <v>91</v>
      </c>
      <c r="C76">
        <f t="shared" si="1"/>
        <v>0</v>
      </c>
    </row>
    <row r="77" spans="1:3" x14ac:dyDescent="0.25">
      <c r="A77">
        <v>7</v>
      </c>
      <c r="B77">
        <v>80</v>
      </c>
      <c r="C77">
        <f t="shared" si="1"/>
        <v>0</v>
      </c>
    </row>
    <row r="78" spans="1:3" x14ac:dyDescent="0.25">
      <c r="A78">
        <v>48</v>
      </c>
      <c r="B78">
        <v>81</v>
      </c>
      <c r="C78">
        <f t="shared" si="1"/>
        <v>0</v>
      </c>
    </row>
    <row r="79" spans="1:3" x14ac:dyDescent="0.25">
      <c r="A79">
        <v>35</v>
      </c>
      <c r="B79">
        <v>82</v>
      </c>
      <c r="C79">
        <f t="shared" si="1"/>
        <v>0</v>
      </c>
    </row>
    <row r="80" spans="1:3" x14ac:dyDescent="0.25">
      <c r="A80">
        <v>61</v>
      </c>
      <c r="B80">
        <v>84</v>
      </c>
      <c r="C80">
        <f t="shared" si="1"/>
        <v>0</v>
      </c>
    </row>
    <row r="81" spans="1:3" x14ac:dyDescent="0.25">
      <c r="A81">
        <v>79</v>
      </c>
      <c r="B81">
        <v>87</v>
      </c>
      <c r="C81">
        <f t="shared" si="1"/>
        <v>0</v>
      </c>
    </row>
    <row r="82" spans="1:3" x14ac:dyDescent="0.25">
      <c r="A82">
        <v>63</v>
      </c>
      <c r="B82">
        <v>85</v>
      </c>
      <c r="C82">
        <f t="shared" si="1"/>
        <v>0</v>
      </c>
    </row>
    <row r="83" spans="1:3" x14ac:dyDescent="0.25">
      <c r="A83">
        <v>16</v>
      </c>
      <c r="B83">
        <v>74</v>
      </c>
      <c r="C83">
        <f t="shared" si="1"/>
        <v>0</v>
      </c>
    </row>
    <row r="84" spans="1:3" x14ac:dyDescent="0.25">
      <c r="A84">
        <v>59</v>
      </c>
      <c r="B84">
        <v>81</v>
      </c>
      <c r="C84">
        <f t="shared" si="1"/>
        <v>0</v>
      </c>
    </row>
    <row r="85" spans="1:3" x14ac:dyDescent="0.25">
      <c r="A85">
        <v>59</v>
      </c>
      <c r="B85">
        <v>82</v>
      </c>
      <c r="C85">
        <f t="shared" si="1"/>
        <v>0</v>
      </c>
    </row>
    <row r="86" spans="1:3" x14ac:dyDescent="0.25">
      <c r="A86">
        <v>80</v>
      </c>
      <c r="B86">
        <v>86</v>
      </c>
      <c r="C86">
        <f t="shared" si="1"/>
        <v>0</v>
      </c>
    </row>
    <row r="87" spans="1:3" x14ac:dyDescent="0.25">
      <c r="A87">
        <v>108</v>
      </c>
      <c r="B87">
        <v>85</v>
      </c>
      <c r="C87">
        <f t="shared" si="1"/>
        <v>0</v>
      </c>
    </row>
    <row r="88" spans="1:3" x14ac:dyDescent="0.25">
      <c r="A88">
        <v>20</v>
      </c>
      <c r="B88">
        <v>82</v>
      </c>
      <c r="C88">
        <f t="shared" si="1"/>
        <v>0</v>
      </c>
    </row>
    <row r="89" spans="1:3" x14ac:dyDescent="0.25">
      <c r="A89">
        <v>52</v>
      </c>
      <c r="B89">
        <v>86</v>
      </c>
      <c r="C89">
        <f t="shared" si="1"/>
        <v>0</v>
      </c>
    </row>
    <row r="90" spans="1:3" x14ac:dyDescent="0.25">
      <c r="A90">
        <v>82</v>
      </c>
      <c r="B90">
        <v>88</v>
      </c>
      <c r="C90">
        <f t="shared" si="1"/>
        <v>0</v>
      </c>
    </row>
    <row r="91" spans="1:3" x14ac:dyDescent="0.25">
      <c r="A91">
        <v>50</v>
      </c>
      <c r="B91">
        <v>86</v>
      </c>
      <c r="C91">
        <f t="shared" si="1"/>
        <v>0</v>
      </c>
    </row>
    <row r="92" spans="1:3" x14ac:dyDescent="0.25">
      <c r="A92">
        <v>64</v>
      </c>
      <c r="B92">
        <v>83</v>
      </c>
      <c r="C92">
        <f t="shared" si="1"/>
        <v>0</v>
      </c>
    </row>
    <row r="93" spans="1:3" x14ac:dyDescent="0.25">
      <c r="A93">
        <v>59</v>
      </c>
      <c r="B93">
        <v>81</v>
      </c>
      <c r="C93">
        <f t="shared" si="1"/>
        <v>0</v>
      </c>
    </row>
    <row r="94" spans="1:3" x14ac:dyDescent="0.25">
      <c r="A94">
        <v>39</v>
      </c>
      <c r="B94">
        <v>81</v>
      </c>
      <c r="C94">
        <f t="shared" si="1"/>
        <v>0</v>
      </c>
    </row>
    <row r="95" spans="1:3" x14ac:dyDescent="0.25">
      <c r="A95">
        <v>9</v>
      </c>
      <c r="B95">
        <v>81</v>
      </c>
      <c r="C95">
        <f t="shared" si="1"/>
        <v>0</v>
      </c>
    </row>
    <row r="96" spans="1:3" x14ac:dyDescent="0.25">
      <c r="A96">
        <v>16</v>
      </c>
      <c r="B96">
        <v>82</v>
      </c>
      <c r="C96">
        <f t="shared" si="1"/>
        <v>0</v>
      </c>
    </row>
    <row r="97" spans="1:3" x14ac:dyDescent="0.25">
      <c r="A97">
        <v>78</v>
      </c>
      <c r="B97">
        <v>86</v>
      </c>
      <c r="C97">
        <f t="shared" si="1"/>
        <v>0</v>
      </c>
    </row>
    <row r="98" spans="1:3" x14ac:dyDescent="0.25">
      <c r="A98">
        <v>35</v>
      </c>
      <c r="B98">
        <v>85</v>
      </c>
      <c r="C98">
        <f t="shared" si="1"/>
        <v>0</v>
      </c>
    </row>
    <row r="99" spans="1:3" x14ac:dyDescent="0.25">
      <c r="A99">
        <v>66</v>
      </c>
      <c r="B99">
        <v>87</v>
      </c>
      <c r="C99">
        <f t="shared" si="1"/>
        <v>0</v>
      </c>
    </row>
    <row r="100" spans="1:3" x14ac:dyDescent="0.25">
      <c r="A100">
        <v>122</v>
      </c>
      <c r="B100">
        <v>89</v>
      </c>
      <c r="C100">
        <f t="shared" si="1"/>
        <v>0</v>
      </c>
    </row>
    <row r="101" spans="1:3" x14ac:dyDescent="0.25">
      <c r="A101">
        <v>89</v>
      </c>
      <c r="B101">
        <v>90</v>
      </c>
      <c r="C101">
        <f t="shared" si="1"/>
        <v>0</v>
      </c>
    </row>
    <row r="102" spans="1:3" x14ac:dyDescent="0.25">
      <c r="A102">
        <v>110</v>
      </c>
      <c r="B102">
        <v>90</v>
      </c>
      <c r="C102">
        <f t="shared" si="1"/>
        <v>0</v>
      </c>
    </row>
    <row r="103" spans="1:3" x14ac:dyDescent="0.25">
      <c r="A103">
        <v>60</v>
      </c>
      <c r="B103">
        <v>92</v>
      </c>
      <c r="C103">
        <f t="shared" si="1"/>
        <v>0</v>
      </c>
    </row>
    <row r="104" spans="1:3" x14ac:dyDescent="0.25">
      <c r="A104">
        <v>60</v>
      </c>
      <c r="B104">
        <v>86</v>
      </c>
      <c r="C104">
        <f t="shared" si="1"/>
        <v>0</v>
      </c>
    </row>
    <row r="105" spans="1:3" x14ac:dyDescent="0.25">
      <c r="A105">
        <v>44</v>
      </c>
      <c r="B105">
        <v>86</v>
      </c>
      <c r="C105">
        <f t="shared" si="1"/>
        <v>0</v>
      </c>
    </row>
    <row r="106" spans="1:3" x14ac:dyDescent="0.25">
      <c r="A106">
        <v>28</v>
      </c>
      <c r="B106">
        <v>82</v>
      </c>
      <c r="C106">
        <f t="shared" si="1"/>
        <v>0</v>
      </c>
    </row>
    <row r="107" spans="1:3" x14ac:dyDescent="0.25">
      <c r="A107">
        <v>65</v>
      </c>
      <c r="B107">
        <v>80</v>
      </c>
      <c r="C107">
        <f t="shared" si="1"/>
        <v>0</v>
      </c>
    </row>
    <row r="108" spans="1:3" x14ac:dyDescent="0.25">
      <c r="A108">
        <v>60</v>
      </c>
      <c r="B108">
        <v>79</v>
      </c>
      <c r="C108">
        <f t="shared" si="1"/>
        <v>0</v>
      </c>
    </row>
    <row r="109" spans="1:3" x14ac:dyDescent="0.25">
      <c r="A109">
        <v>22</v>
      </c>
      <c r="B109">
        <v>77</v>
      </c>
      <c r="C109">
        <f t="shared" si="1"/>
        <v>0</v>
      </c>
    </row>
    <row r="110" spans="1:3" x14ac:dyDescent="0.25">
      <c r="A110">
        <v>59</v>
      </c>
      <c r="B110">
        <v>79</v>
      </c>
      <c r="C110">
        <f t="shared" si="1"/>
        <v>0</v>
      </c>
    </row>
    <row r="111" spans="1:3" x14ac:dyDescent="0.25">
      <c r="A111">
        <v>23</v>
      </c>
      <c r="B111">
        <v>76</v>
      </c>
      <c r="C111">
        <f t="shared" si="1"/>
        <v>0</v>
      </c>
    </row>
    <row r="112" spans="1:3" x14ac:dyDescent="0.25">
      <c r="A112">
        <v>31</v>
      </c>
      <c r="B112">
        <v>78</v>
      </c>
      <c r="C112">
        <f t="shared" si="1"/>
        <v>0</v>
      </c>
    </row>
    <row r="113" spans="1:3" x14ac:dyDescent="0.25">
      <c r="A113">
        <v>44</v>
      </c>
      <c r="B113">
        <v>78</v>
      </c>
      <c r="C113">
        <f t="shared" si="1"/>
        <v>0</v>
      </c>
    </row>
    <row r="114" spans="1:3" x14ac:dyDescent="0.25">
      <c r="A114">
        <v>21</v>
      </c>
      <c r="B114">
        <v>77</v>
      </c>
      <c r="C114">
        <f t="shared" si="1"/>
        <v>0</v>
      </c>
    </row>
    <row r="115" spans="1:3" x14ac:dyDescent="0.25">
      <c r="A115">
        <v>9</v>
      </c>
      <c r="B115">
        <v>72</v>
      </c>
      <c r="C115">
        <f t="shared" si="1"/>
        <v>0</v>
      </c>
    </row>
    <row r="116" spans="1:3" x14ac:dyDescent="0.25">
      <c r="A116">
        <v>60</v>
      </c>
      <c r="B116">
        <v>75</v>
      </c>
      <c r="C116">
        <f t="shared" si="1"/>
        <v>0</v>
      </c>
    </row>
    <row r="117" spans="1:3" x14ac:dyDescent="0.25">
      <c r="A117">
        <v>45</v>
      </c>
      <c r="B117">
        <v>79</v>
      </c>
      <c r="C117">
        <f t="shared" si="1"/>
        <v>0</v>
      </c>
    </row>
    <row r="118" spans="1:3" x14ac:dyDescent="0.25">
      <c r="A118">
        <v>168</v>
      </c>
      <c r="B118">
        <v>81</v>
      </c>
      <c r="C118">
        <f t="shared" si="1"/>
        <v>0</v>
      </c>
    </row>
    <row r="119" spans="1:3" x14ac:dyDescent="0.25">
      <c r="A119">
        <v>73</v>
      </c>
      <c r="B119">
        <v>86</v>
      </c>
      <c r="C119">
        <f t="shared" si="1"/>
        <v>0</v>
      </c>
    </row>
    <row r="120" spans="1:3" x14ac:dyDescent="0.25">
      <c r="A120">
        <v>60</v>
      </c>
      <c r="B120">
        <v>88</v>
      </c>
      <c r="C120">
        <f t="shared" si="1"/>
        <v>0</v>
      </c>
    </row>
    <row r="121" spans="1:3" x14ac:dyDescent="0.25">
      <c r="A121">
        <v>76</v>
      </c>
      <c r="B121">
        <v>97</v>
      </c>
      <c r="C121">
        <f t="shared" si="1"/>
        <v>1</v>
      </c>
    </row>
    <row r="122" spans="1:3" x14ac:dyDescent="0.25">
      <c r="A122">
        <v>118</v>
      </c>
      <c r="B122">
        <v>94</v>
      </c>
      <c r="C122">
        <f t="shared" si="1"/>
        <v>1</v>
      </c>
    </row>
    <row r="123" spans="1:3" x14ac:dyDescent="0.25">
      <c r="A123">
        <v>84</v>
      </c>
      <c r="B123">
        <v>96</v>
      </c>
      <c r="C123">
        <f t="shared" si="1"/>
        <v>1</v>
      </c>
    </row>
    <row r="124" spans="1:3" x14ac:dyDescent="0.25">
      <c r="A124">
        <v>85</v>
      </c>
      <c r="B124">
        <v>94</v>
      </c>
      <c r="C124">
        <f t="shared" si="1"/>
        <v>1</v>
      </c>
    </row>
    <row r="125" spans="1:3" x14ac:dyDescent="0.25">
      <c r="A125">
        <v>96</v>
      </c>
      <c r="B125">
        <v>91</v>
      </c>
      <c r="C125">
        <f t="shared" si="1"/>
        <v>1</v>
      </c>
    </row>
    <row r="126" spans="1:3" x14ac:dyDescent="0.25">
      <c r="A126">
        <v>78</v>
      </c>
      <c r="B126">
        <v>92</v>
      </c>
      <c r="C126">
        <f t="shared" si="1"/>
        <v>1</v>
      </c>
    </row>
    <row r="127" spans="1:3" x14ac:dyDescent="0.25">
      <c r="A127">
        <v>73</v>
      </c>
      <c r="B127">
        <v>93</v>
      </c>
      <c r="C127">
        <f t="shared" si="1"/>
        <v>1</v>
      </c>
    </row>
    <row r="128" spans="1:3" x14ac:dyDescent="0.25">
      <c r="A128">
        <v>91</v>
      </c>
      <c r="B128">
        <v>93</v>
      </c>
      <c r="C128">
        <f t="shared" si="1"/>
        <v>1</v>
      </c>
    </row>
    <row r="129" spans="1:3" x14ac:dyDescent="0.25">
      <c r="A129">
        <v>47</v>
      </c>
      <c r="B129">
        <v>87</v>
      </c>
      <c r="C129">
        <f t="shared" si="1"/>
        <v>0</v>
      </c>
    </row>
    <row r="130" spans="1:3" x14ac:dyDescent="0.25">
      <c r="A130">
        <v>32</v>
      </c>
      <c r="B130">
        <v>84</v>
      </c>
      <c r="C130">
        <f t="shared" si="1"/>
        <v>0</v>
      </c>
    </row>
    <row r="131" spans="1:3" x14ac:dyDescent="0.25">
      <c r="A131">
        <v>20</v>
      </c>
      <c r="B131">
        <v>80</v>
      </c>
      <c r="C131">
        <f t="shared" ref="C131:C154" si="2">IF(AND(A131&gt;65,B131&gt;90),1,0)</f>
        <v>0</v>
      </c>
    </row>
    <row r="132" spans="1:3" x14ac:dyDescent="0.25">
      <c r="A132">
        <v>23</v>
      </c>
      <c r="B132">
        <v>78</v>
      </c>
      <c r="C132">
        <f t="shared" si="2"/>
        <v>0</v>
      </c>
    </row>
    <row r="133" spans="1:3" x14ac:dyDescent="0.25">
      <c r="A133">
        <v>21</v>
      </c>
      <c r="B133">
        <v>75</v>
      </c>
      <c r="C133">
        <f t="shared" si="2"/>
        <v>0</v>
      </c>
    </row>
    <row r="134" spans="1:3" x14ac:dyDescent="0.25">
      <c r="A134">
        <v>24</v>
      </c>
      <c r="B134">
        <v>73</v>
      </c>
      <c r="C134">
        <f t="shared" si="2"/>
        <v>0</v>
      </c>
    </row>
    <row r="135" spans="1:3" x14ac:dyDescent="0.25">
      <c r="A135">
        <v>44</v>
      </c>
      <c r="B135">
        <v>81</v>
      </c>
      <c r="C135">
        <f t="shared" si="2"/>
        <v>0</v>
      </c>
    </row>
    <row r="136" spans="1:3" x14ac:dyDescent="0.25">
      <c r="A136">
        <v>21</v>
      </c>
      <c r="B136">
        <v>76</v>
      </c>
      <c r="C136">
        <f t="shared" si="2"/>
        <v>0</v>
      </c>
    </row>
    <row r="137" spans="1:3" x14ac:dyDescent="0.25">
      <c r="A137">
        <v>28</v>
      </c>
      <c r="B137">
        <v>77</v>
      </c>
      <c r="C137">
        <f t="shared" si="2"/>
        <v>0</v>
      </c>
    </row>
    <row r="138" spans="1:3" x14ac:dyDescent="0.25">
      <c r="A138">
        <v>9</v>
      </c>
      <c r="B138">
        <v>71</v>
      </c>
      <c r="C138">
        <f t="shared" si="2"/>
        <v>0</v>
      </c>
    </row>
    <row r="139" spans="1:3" x14ac:dyDescent="0.25">
      <c r="A139">
        <v>13</v>
      </c>
      <c r="B139">
        <v>71</v>
      </c>
      <c r="C139">
        <f t="shared" si="2"/>
        <v>0</v>
      </c>
    </row>
    <row r="140" spans="1:3" x14ac:dyDescent="0.25">
      <c r="A140">
        <v>46</v>
      </c>
      <c r="B140">
        <v>78</v>
      </c>
      <c r="C140">
        <f t="shared" si="2"/>
        <v>0</v>
      </c>
    </row>
    <row r="141" spans="1:3" x14ac:dyDescent="0.25">
      <c r="A141">
        <v>18</v>
      </c>
      <c r="B141">
        <v>67</v>
      </c>
      <c r="C141">
        <f t="shared" si="2"/>
        <v>0</v>
      </c>
    </row>
    <row r="142" spans="1:3" x14ac:dyDescent="0.25">
      <c r="A142">
        <v>13</v>
      </c>
      <c r="B142">
        <v>76</v>
      </c>
      <c r="C142">
        <f t="shared" si="2"/>
        <v>0</v>
      </c>
    </row>
    <row r="143" spans="1:3" x14ac:dyDescent="0.25">
      <c r="A143">
        <v>24</v>
      </c>
      <c r="B143">
        <v>68</v>
      </c>
      <c r="C143">
        <f t="shared" si="2"/>
        <v>0</v>
      </c>
    </row>
    <row r="144" spans="1:3" x14ac:dyDescent="0.25">
      <c r="A144">
        <v>16</v>
      </c>
      <c r="B144">
        <v>82</v>
      </c>
      <c r="C144">
        <f t="shared" si="2"/>
        <v>0</v>
      </c>
    </row>
    <row r="145" spans="1:3" x14ac:dyDescent="0.25">
      <c r="A145">
        <v>13</v>
      </c>
      <c r="B145">
        <v>64</v>
      </c>
      <c r="C145">
        <f t="shared" si="2"/>
        <v>0</v>
      </c>
    </row>
    <row r="146" spans="1:3" x14ac:dyDescent="0.25">
      <c r="A146">
        <v>23</v>
      </c>
      <c r="B146">
        <v>71</v>
      </c>
      <c r="C146">
        <f t="shared" si="2"/>
        <v>0</v>
      </c>
    </row>
    <row r="147" spans="1:3" x14ac:dyDescent="0.25">
      <c r="A147">
        <v>36</v>
      </c>
      <c r="B147">
        <v>81</v>
      </c>
      <c r="C147">
        <f t="shared" si="2"/>
        <v>0</v>
      </c>
    </row>
    <row r="148" spans="1:3" x14ac:dyDescent="0.25">
      <c r="A148">
        <v>7</v>
      </c>
      <c r="B148">
        <v>69</v>
      </c>
      <c r="C148">
        <f t="shared" si="2"/>
        <v>0</v>
      </c>
    </row>
    <row r="149" spans="1:3" x14ac:dyDescent="0.25">
      <c r="A149">
        <v>14</v>
      </c>
      <c r="B149">
        <v>63</v>
      </c>
      <c r="C149">
        <f t="shared" si="2"/>
        <v>0</v>
      </c>
    </row>
    <row r="150" spans="1:3" x14ac:dyDescent="0.25">
      <c r="A150">
        <v>30</v>
      </c>
      <c r="B150">
        <v>70</v>
      </c>
      <c r="C150">
        <f t="shared" si="2"/>
        <v>0</v>
      </c>
    </row>
    <row r="151" spans="1:3" x14ac:dyDescent="0.25">
      <c r="A151">
        <v>31</v>
      </c>
      <c r="B151">
        <v>77</v>
      </c>
      <c r="C151">
        <f t="shared" si="2"/>
        <v>0</v>
      </c>
    </row>
    <row r="152" spans="1:3" x14ac:dyDescent="0.25">
      <c r="A152">
        <v>14</v>
      </c>
      <c r="B152">
        <v>75</v>
      </c>
      <c r="C152">
        <f t="shared" si="2"/>
        <v>0</v>
      </c>
    </row>
    <row r="153" spans="1:3" x14ac:dyDescent="0.25">
      <c r="A153">
        <v>18</v>
      </c>
      <c r="B153">
        <v>76</v>
      </c>
      <c r="C153">
        <f t="shared" si="2"/>
        <v>0</v>
      </c>
    </row>
    <row r="154" spans="1:3" x14ac:dyDescent="0.25">
      <c r="A154">
        <v>20</v>
      </c>
      <c r="B154">
        <v>68</v>
      </c>
      <c r="C154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9B217-9B0C-4A07-AD22-DFF2AF10449C}">
  <dimension ref="A1:H154"/>
  <sheetViews>
    <sheetView zoomScale="170" zoomScaleNormal="170" workbookViewId="0">
      <selection activeCell="H6" sqref="H6"/>
    </sheetView>
  </sheetViews>
  <sheetFormatPr defaultRowHeight="15" x14ac:dyDescent="0.25"/>
  <cols>
    <col min="1" max="1" width="15" customWidth="1"/>
    <col min="3" max="3" width="18" customWidth="1"/>
    <col min="6" max="6" width="9.140625" customWidth="1"/>
    <col min="7" max="7" width="18.7109375" customWidth="1"/>
  </cols>
  <sheetData>
    <row r="1" spans="1:8" x14ac:dyDescent="0.25">
      <c r="A1" s="4" t="s">
        <v>12</v>
      </c>
    </row>
    <row r="2" spans="1:8" x14ac:dyDescent="0.25">
      <c r="A2" s="3">
        <v>19.444444444444443</v>
      </c>
    </row>
    <row r="3" spans="1:8" x14ac:dyDescent="0.25">
      <c r="A3" s="3">
        <v>22.222222222222221</v>
      </c>
      <c r="C3" s="6" t="s">
        <v>15</v>
      </c>
      <c r="D3" s="7">
        <f>AVERAGE(A2:A154)</f>
        <v>25.490196078431367</v>
      </c>
      <c r="G3" s="6" t="s">
        <v>15</v>
      </c>
      <c r="H3" s="7">
        <v>25.490196078431367</v>
      </c>
    </row>
    <row r="4" spans="1:8" x14ac:dyDescent="0.25">
      <c r="A4" s="3">
        <v>23.333333333333332</v>
      </c>
      <c r="C4" s="6" t="s">
        <v>57</v>
      </c>
      <c r="D4" s="8">
        <f>_xlfn.STDEV.S(A2:A154)</f>
        <v>5.2584831894285626</v>
      </c>
      <c r="G4" s="6" t="s">
        <v>57</v>
      </c>
      <c r="H4" s="8">
        <v>5.2584831894285626</v>
      </c>
    </row>
    <row r="5" spans="1:8" x14ac:dyDescent="0.25">
      <c r="A5" s="3">
        <v>16.666666666666668</v>
      </c>
      <c r="C5" s="6" t="s">
        <v>58</v>
      </c>
      <c r="D5" s="16">
        <f>_xlfn.NORM.DIST(20,D3,D4,TRUE)</f>
        <v>0.1482277544002934</v>
      </c>
      <c r="G5" s="6" t="s">
        <v>59</v>
      </c>
      <c r="H5" s="5">
        <f>_xlfn.NORM.INV(0.9,H3,H4)</f>
        <v>32.229213442233508</v>
      </c>
    </row>
    <row r="6" spans="1:8" x14ac:dyDescent="0.25">
      <c r="A6" s="3">
        <v>13.333333333333334</v>
      </c>
    </row>
    <row r="7" spans="1:8" x14ac:dyDescent="0.25">
      <c r="A7" s="3">
        <v>18.888888888888889</v>
      </c>
    </row>
    <row r="8" spans="1:8" x14ac:dyDescent="0.25">
      <c r="A8" s="3">
        <v>18.333333333333332</v>
      </c>
    </row>
    <row r="9" spans="1:8" x14ac:dyDescent="0.25">
      <c r="A9" s="3">
        <v>15</v>
      </c>
    </row>
    <row r="10" spans="1:8" x14ac:dyDescent="0.25">
      <c r="A10" s="3">
        <v>16.111111111111111</v>
      </c>
    </row>
    <row r="11" spans="1:8" x14ac:dyDescent="0.25">
      <c r="A11" s="3">
        <v>20.555555555555557</v>
      </c>
    </row>
    <row r="12" spans="1:8" x14ac:dyDescent="0.25">
      <c r="A12" s="3">
        <v>23.333333333333332</v>
      </c>
    </row>
    <row r="13" spans="1:8" x14ac:dyDescent="0.25">
      <c r="A13" s="3">
        <v>20.555555555555557</v>
      </c>
    </row>
    <row r="14" spans="1:8" x14ac:dyDescent="0.25">
      <c r="A14" s="3">
        <v>18.888888888888889</v>
      </c>
    </row>
    <row r="15" spans="1:8" x14ac:dyDescent="0.25">
      <c r="A15" s="3">
        <v>20</v>
      </c>
    </row>
    <row r="16" spans="1:8" x14ac:dyDescent="0.25">
      <c r="A16" s="3">
        <v>14.444444444444445</v>
      </c>
    </row>
    <row r="17" spans="1:1" x14ac:dyDescent="0.25">
      <c r="A17" s="3">
        <v>17.777777777777779</v>
      </c>
    </row>
    <row r="18" spans="1:1" x14ac:dyDescent="0.25">
      <c r="A18" s="3">
        <v>18.888888888888889</v>
      </c>
    </row>
    <row r="19" spans="1:1" x14ac:dyDescent="0.25">
      <c r="A19" s="3">
        <v>13.888888888888889</v>
      </c>
    </row>
    <row r="20" spans="1:1" x14ac:dyDescent="0.25">
      <c r="A20" s="3">
        <v>20</v>
      </c>
    </row>
    <row r="21" spans="1:1" x14ac:dyDescent="0.25">
      <c r="A21" s="3">
        <v>16.666666666666668</v>
      </c>
    </row>
    <row r="22" spans="1:1" x14ac:dyDescent="0.25">
      <c r="A22" s="3">
        <v>15</v>
      </c>
    </row>
    <row r="23" spans="1:1" x14ac:dyDescent="0.25">
      <c r="A23" s="3">
        <v>22.777777777777779</v>
      </c>
    </row>
    <row r="24" spans="1:1" x14ac:dyDescent="0.25">
      <c r="A24" s="3">
        <v>16.111111111111111</v>
      </c>
    </row>
    <row r="25" spans="1:1" x14ac:dyDescent="0.25">
      <c r="A25" s="3">
        <v>16.111111111111111</v>
      </c>
    </row>
    <row r="26" spans="1:1" x14ac:dyDescent="0.25">
      <c r="A26" s="3">
        <v>13.888888888888889</v>
      </c>
    </row>
    <row r="27" spans="1:1" x14ac:dyDescent="0.25">
      <c r="A27" s="3">
        <v>14.444444444444445</v>
      </c>
    </row>
    <row r="28" spans="1:1" x14ac:dyDescent="0.25">
      <c r="A28" s="3">
        <v>13.888888888888889</v>
      </c>
    </row>
    <row r="29" spans="1:1" x14ac:dyDescent="0.25">
      <c r="A29" s="3">
        <v>19.444444444444443</v>
      </c>
    </row>
    <row r="30" spans="1:1" x14ac:dyDescent="0.25">
      <c r="A30" s="3">
        <v>27.222222222222221</v>
      </c>
    </row>
    <row r="31" spans="1:1" x14ac:dyDescent="0.25">
      <c r="A31" s="3">
        <v>26.111111111111111</v>
      </c>
    </row>
    <row r="32" spans="1:1" x14ac:dyDescent="0.25">
      <c r="A32" s="3">
        <v>24.444444444444443</v>
      </c>
    </row>
    <row r="33" spans="1:1" x14ac:dyDescent="0.25">
      <c r="A33" s="3">
        <v>25.555555555555557</v>
      </c>
    </row>
    <row r="34" spans="1:1" x14ac:dyDescent="0.25">
      <c r="A34" s="3">
        <v>23.333333333333332</v>
      </c>
    </row>
    <row r="35" spans="1:1" x14ac:dyDescent="0.25">
      <c r="A35" s="3">
        <v>19.444444444444443</v>
      </c>
    </row>
    <row r="36" spans="1:1" x14ac:dyDescent="0.25">
      <c r="A36" s="3">
        <v>28.888888888888889</v>
      </c>
    </row>
    <row r="37" spans="1:1" x14ac:dyDescent="0.25">
      <c r="A37" s="3">
        <v>29.444444444444443</v>
      </c>
    </row>
    <row r="38" spans="1:1" x14ac:dyDescent="0.25">
      <c r="A38" s="3">
        <v>26.111111111111111</v>
      </c>
    </row>
    <row r="39" spans="1:1" x14ac:dyDescent="0.25">
      <c r="A39" s="3">
        <v>27.777777777777779</v>
      </c>
    </row>
    <row r="40" spans="1:1" x14ac:dyDescent="0.25">
      <c r="A40" s="3">
        <v>30.555555555555557</v>
      </c>
    </row>
    <row r="41" spans="1:1" x14ac:dyDescent="0.25">
      <c r="A41" s="3">
        <v>32.222222222222221</v>
      </c>
    </row>
    <row r="42" spans="1:1" x14ac:dyDescent="0.25">
      <c r="A42" s="3">
        <v>30.555555555555557</v>
      </c>
    </row>
    <row r="43" spans="1:1" x14ac:dyDescent="0.25">
      <c r="A43" s="3">
        <v>33.888888888888886</v>
      </c>
    </row>
    <row r="44" spans="1:1" x14ac:dyDescent="0.25">
      <c r="A44" s="3">
        <v>33.333333333333336</v>
      </c>
    </row>
    <row r="45" spans="1:1" x14ac:dyDescent="0.25">
      <c r="A45" s="3">
        <v>27.777777777777779</v>
      </c>
    </row>
    <row r="46" spans="1:1" x14ac:dyDescent="0.25">
      <c r="A46" s="3">
        <v>26.666666666666668</v>
      </c>
    </row>
    <row r="47" spans="1:1" x14ac:dyDescent="0.25">
      <c r="A47" s="3">
        <v>26.111111111111111</v>
      </c>
    </row>
    <row r="48" spans="1:1" x14ac:dyDescent="0.25">
      <c r="A48" s="3">
        <v>25</v>
      </c>
    </row>
    <row r="49" spans="1:1" x14ac:dyDescent="0.25">
      <c r="A49" s="3">
        <v>22.222222222222221</v>
      </c>
    </row>
    <row r="50" spans="1:1" x14ac:dyDescent="0.25">
      <c r="A50" s="3">
        <v>18.333333333333332</v>
      </c>
    </row>
    <row r="51" spans="1:1" x14ac:dyDescent="0.25">
      <c r="A51" s="3">
        <v>22.777777777777779</v>
      </c>
    </row>
    <row r="52" spans="1:1" x14ac:dyDescent="0.25">
      <c r="A52" s="3">
        <v>24.444444444444443</v>
      </c>
    </row>
    <row r="53" spans="1:1" x14ac:dyDescent="0.25">
      <c r="A53" s="3">
        <v>25</v>
      </c>
    </row>
    <row r="54" spans="1:1" x14ac:dyDescent="0.25">
      <c r="A54" s="3">
        <v>24.444444444444443</v>
      </c>
    </row>
    <row r="55" spans="1:1" x14ac:dyDescent="0.25">
      <c r="A55" s="3">
        <v>24.444444444444443</v>
      </c>
    </row>
    <row r="56" spans="1:1" x14ac:dyDescent="0.25">
      <c r="A56" s="3">
        <v>24.444444444444443</v>
      </c>
    </row>
    <row r="57" spans="1:1" x14ac:dyDescent="0.25">
      <c r="A57" s="3">
        <v>23.888888888888889</v>
      </c>
    </row>
    <row r="58" spans="1:1" x14ac:dyDescent="0.25">
      <c r="A58" s="3">
        <v>25.555555555555557</v>
      </c>
    </row>
    <row r="59" spans="1:1" x14ac:dyDescent="0.25">
      <c r="A59" s="3">
        <v>22.777777777777779</v>
      </c>
    </row>
    <row r="60" spans="1:1" x14ac:dyDescent="0.25">
      <c r="A60" s="3">
        <v>26.666666666666668</v>
      </c>
    </row>
    <row r="61" spans="1:1" x14ac:dyDescent="0.25">
      <c r="A61" s="3">
        <v>25</v>
      </c>
    </row>
    <row r="62" spans="1:1" x14ac:dyDescent="0.25">
      <c r="A62" s="3">
        <v>28.333333333333332</v>
      </c>
    </row>
    <row r="63" spans="1:1" x14ac:dyDescent="0.25">
      <c r="A63" s="3">
        <v>28.888888888888889</v>
      </c>
    </row>
    <row r="64" spans="1:1" x14ac:dyDescent="0.25">
      <c r="A64" s="3">
        <v>29.444444444444443</v>
      </c>
    </row>
    <row r="65" spans="1:1" x14ac:dyDescent="0.25">
      <c r="A65" s="3">
        <v>27.222222222222221</v>
      </c>
    </row>
    <row r="66" spans="1:1" x14ac:dyDescent="0.25">
      <c r="A66" s="3">
        <v>28.888888888888889</v>
      </c>
    </row>
    <row r="67" spans="1:1" x14ac:dyDescent="0.25">
      <c r="A67" s="3">
        <v>28.333333333333332</v>
      </c>
    </row>
    <row r="68" spans="1:1" x14ac:dyDescent="0.25">
      <c r="A68" s="3">
        <v>28.333333333333332</v>
      </c>
    </row>
    <row r="69" spans="1:1" x14ac:dyDescent="0.25">
      <c r="A69" s="3">
        <v>31.111111111111111</v>
      </c>
    </row>
    <row r="70" spans="1:1" x14ac:dyDescent="0.25">
      <c r="A70" s="3">
        <v>33.333333333333336</v>
      </c>
    </row>
    <row r="71" spans="1:1" x14ac:dyDescent="0.25">
      <c r="A71" s="3">
        <v>33.333333333333336</v>
      </c>
    </row>
    <row r="72" spans="1:1" x14ac:dyDescent="0.25">
      <c r="A72" s="3">
        <v>31.666666666666668</v>
      </c>
    </row>
    <row r="73" spans="1:1" x14ac:dyDescent="0.25">
      <c r="A73" s="3">
        <v>27.777777777777779</v>
      </c>
    </row>
    <row r="74" spans="1:1" x14ac:dyDescent="0.25">
      <c r="A74" s="3">
        <v>22.777777777777779</v>
      </c>
    </row>
    <row r="75" spans="1:1" x14ac:dyDescent="0.25">
      <c r="A75" s="3">
        <v>27.222222222222221</v>
      </c>
    </row>
    <row r="76" spans="1:1" x14ac:dyDescent="0.25">
      <c r="A76" s="3">
        <v>32.777777777777779</v>
      </c>
    </row>
    <row r="77" spans="1:1" x14ac:dyDescent="0.25">
      <c r="A77" s="3">
        <v>26.666666666666668</v>
      </c>
    </row>
    <row r="78" spans="1:1" x14ac:dyDescent="0.25">
      <c r="A78" s="3">
        <v>27.222222222222221</v>
      </c>
    </row>
    <row r="79" spans="1:1" x14ac:dyDescent="0.25">
      <c r="A79" s="3">
        <v>27.777777777777779</v>
      </c>
    </row>
    <row r="80" spans="1:1" x14ac:dyDescent="0.25">
      <c r="A80" s="3">
        <v>28.888888888888889</v>
      </c>
    </row>
    <row r="81" spans="1:1" x14ac:dyDescent="0.25">
      <c r="A81" s="3">
        <v>30.555555555555557</v>
      </c>
    </row>
    <row r="82" spans="1:1" x14ac:dyDescent="0.25">
      <c r="A82" s="3">
        <v>29.444444444444443</v>
      </c>
    </row>
    <row r="83" spans="1:1" x14ac:dyDescent="0.25">
      <c r="A83" s="3">
        <v>23.333333333333332</v>
      </c>
    </row>
    <row r="84" spans="1:1" x14ac:dyDescent="0.25">
      <c r="A84" s="3">
        <v>27.222222222222221</v>
      </c>
    </row>
    <row r="85" spans="1:1" x14ac:dyDescent="0.25">
      <c r="A85" s="3">
        <v>27.777777777777779</v>
      </c>
    </row>
    <row r="86" spans="1:1" x14ac:dyDescent="0.25">
      <c r="A86" s="3">
        <v>30</v>
      </c>
    </row>
    <row r="87" spans="1:1" x14ac:dyDescent="0.25">
      <c r="A87" s="3">
        <v>29.444444444444443</v>
      </c>
    </row>
    <row r="88" spans="1:1" x14ac:dyDescent="0.25">
      <c r="A88" s="3">
        <v>27.777777777777779</v>
      </c>
    </row>
    <row r="89" spans="1:1" x14ac:dyDescent="0.25">
      <c r="A89" s="3">
        <v>30</v>
      </c>
    </row>
    <row r="90" spans="1:1" x14ac:dyDescent="0.25">
      <c r="A90" s="3">
        <v>31.111111111111111</v>
      </c>
    </row>
    <row r="91" spans="1:1" x14ac:dyDescent="0.25">
      <c r="A91" s="3">
        <v>30</v>
      </c>
    </row>
    <row r="92" spans="1:1" x14ac:dyDescent="0.25">
      <c r="A92" s="3">
        <v>28.333333333333332</v>
      </c>
    </row>
    <row r="93" spans="1:1" x14ac:dyDescent="0.25">
      <c r="A93" s="3">
        <v>27.222222222222221</v>
      </c>
    </row>
    <row r="94" spans="1:1" x14ac:dyDescent="0.25">
      <c r="A94" s="3">
        <v>27.222222222222221</v>
      </c>
    </row>
    <row r="95" spans="1:1" x14ac:dyDescent="0.25">
      <c r="A95" s="3">
        <v>27.222222222222221</v>
      </c>
    </row>
    <row r="96" spans="1:1" x14ac:dyDescent="0.25">
      <c r="A96" s="3">
        <v>27.777777777777779</v>
      </c>
    </row>
    <row r="97" spans="1:1" x14ac:dyDescent="0.25">
      <c r="A97" s="3">
        <v>30</v>
      </c>
    </row>
    <row r="98" spans="1:1" x14ac:dyDescent="0.25">
      <c r="A98" s="3">
        <v>29.444444444444443</v>
      </c>
    </row>
    <row r="99" spans="1:1" x14ac:dyDescent="0.25">
      <c r="A99" s="3">
        <v>30.555555555555557</v>
      </c>
    </row>
    <row r="100" spans="1:1" x14ac:dyDescent="0.25">
      <c r="A100" s="3">
        <v>31.666666666666668</v>
      </c>
    </row>
    <row r="101" spans="1:1" x14ac:dyDescent="0.25">
      <c r="A101" s="3">
        <v>32.222222222222221</v>
      </c>
    </row>
    <row r="102" spans="1:1" x14ac:dyDescent="0.25">
      <c r="A102" s="3">
        <v>32.222222222222221</v>
      </c>
    </row>
    <row r="103" spans="1:1" x14ac:dyDescent="0.25">
      <c r="A103" s="3">
        <v>33.333333333333336</v>
      </c>
    </row>
    <row r="104" spans="1:1" x14ac:dyDescent="0.25">
      <c r="A104" s="3">
        <v>30</v>
      </c>
    </row>
    <row r="105" spans="1:1" x14ac:dyDescent="0.25">
      <c r="A105" s="3">
        <v>30</v>
      </c>
    </row>
    <row r="106" spans="1:1" x14ac:dyDescent="0.25">
      <c r="A106" s="3">
        <v>27.777777777777779</v>
      </c>
    </row>
    <row r="107" spans="1:1" x14ac:dyDescent="0.25">
      <c r="A107" s="3">
        <v>26.666666666666668</v>
      </c>
    </row>
    <row r="108" spans="1:1" x14ac:dyDescent="0.25">
      <c r="A108" s="3">
        <v>26.111111111111111</v>
      </c>
    </row>
    <row r="109" spans="1:1" x14ac:dyDescent="0.25">
      <c r="A109" s="3">
        <v>25</v>
      </c>
    </row>
    <row r="110" spans="1:1" x14ac:dyDescent="0.25">
      <c r="A110" s="3">
        <v>26.111111111111111</v>
      </c>
    </row>
    <row r="111" spans="1:1" x14ac:dyDescent="0.25">
      <c r="A111" s="3">
        <v>24.444444444444443</v>
      </c>
    </row>
    <row r="112" spans="1:1" x14ac:dyDescent="0.25">
      <c r="A112" s="3">
        <v>25.555555555555557</v>
      </c>
    </row>
    <row r="113" spans="1:1" x14ac:dyDescent="0.25">
      <c r="A113" s="3">
        <v>25.555555555555557</v>
      </c>
    </row>
    <row r="114" spans="1:1" x14ac:dyDescent="0.25">
      <c r="A114" s="3">
        <v>25</v>
      </c>
    </row>
    <row r="115" spans="1:1" x14ac:dyDescent="0.25">
      <c r="A115" s="3">
        <v>22.222222222222221</v>
      </c>
    </row>
    <row r="116" spans="1:1" x14ac:dyDescent="0.25">
      <c r="A116" s="3">
        <v>23.888888888888889</v>
      </c>
    </row>
    <row r="117" spans="1:1" x14ac:dyDescent="0.25">
      <c r="A117" s="3">
        <v>26.111111111111111</v>
      </c>
    </row>
    <row r="118" spans="1:1" x14ac:dyDescent="0.25">
      <c r="A118" s="3">
        <v>27.222222222222221</v>
      </c>
    </row>
    <row r="119" spans="1:1" x14ac:dyDescent="0.25">
      <c r="A119" s="3">
        <v>30</v>
      </c>
    </row>
    <row r="120" spans="1:1" x14ac:dyDescent="0.25">
      <c r="A120" s="3">
        <v>31.111111111111111</v>
      </c>
    </row>
    <row r="121" spans="1:1" x14ac:dyDescent="0.25">
      <c r="A121" s="3">
        <v>36.111111111111114</v>
      </c>
    </row>
    <row r="122" spans="1:1" x14ac:dyDescent="0.25">
      <c r="A122" s="3">
        <v>34.444444444444443</v>
      </c>
    </row>
    <row r="123" spans="1:1" x14ac:dyDescent="0.25">
      <c r="A123" s="3">
        <v>35.555555555555557</v>
      </c>
    </row>
    <row r="124" spans="1:1" x14ac:dyDescent="0.25">
      <c r="A124" s="3">
        <v>34.444444444444443</v>
      </c>
    </row>
    <row r="125" spans="1:1" x14ac:dyDescent="0.25">
      <c r="A125" s="3">
        <v>32.777777777777779</v>
      </c>
    </row>
    <row r="126" spans="1:1" x14ac:dyDescent="0.25">
      <c r="A126" s="3">
        <v>33.333333333333336</v>
      </c>
    </row>
    <row r="127" spans="1:1" x14ac:dyDescent="0.25">
      <c r="A127" s="3">
        <v>33.888888888888886</v>
      </c>
    </row>
    <row r="128" spans="1:1" x14ac:dyDescent="0.25">
      <c r="A128" s="3">
        <v>33.888888888888886</v>
      </c>
    </row>
    <row r="129" spans="1:1" x14ac:dyDescent="0.25">
      <c r="A129" s="3">
        <v>30.555555555555557</v>
      </c>
    </row>
    <row r="130" spans="1:1" x14ac:dyDescent="0.25">
      <c r="A130" s="3">
        <v>28.888888888888889</v>
      </c>
    </row>
    <row r="131" spans="1:1" x14ac:dyDescent="0.25">
      <c r="A131" s="3">
        <v>26.666666666666668</v>
      </c>
    </row>
    <row r="132" spans="1:1" x14ac:dyDescent="0.25">
      <c r="A132" s="3">
        <v>25.555555555555557</v>
      </c>
    </row>
    <row r="133" spans="1:1" x14ac:dyDescent="0.25">
      <c r="A133" s="3">
        <v>23.888888888888889</v>
      </c>
    </row>
    <row r="134" spans="1:1" x14ac:dyDescent="0.25">
      <c r="A134" s="3">
        <v>22.777777777777779</v>
      </c>
    </row>
    <row r="135" spans="1:1" x14ac:dyDescent="0.25">
      <c r="A135" s="3">
        <v>27.222222222222221</v>
      </c>
    </row>
    <row r="136" spans="1:1" x14ac:dyDescent="0.25">
      <c r="A136" s="3">
        <v>24.444444444444443</v>
      </c>
    </row>
    <row r="137" spans="1:1" x14ac:dyDescent="0.25">
      <c r="A137" s="3">
        <v>25</v>
      </c>
    </row>
    <row r="138" spans="1:1" x14ac:dyDescent="0.25">
      <c r="A138" s="3">
        <v>21.666666666666668</v>
      </c>
    </row>
    <row r="139" spans="1:1" x14ac:dyDescent="0.25">
      <c r="A139" s="3">
        <v>21.666666666666668</v>
      </c>
    </row>
    <row r="140" spans="1:1" x14ac:dyDescent="0.25">
      <c r="A140" s="3">
        <v>25.555555555555557</v>
      </c>
    </row>
    <row r="141" spans="1:1" x14ac:dyDescent="0.25">
      <c r="A141" s="3">
        <v>19.444444444444443</v>
      </c>
    </row>
    <row r="142" spans="1:1" x14ac:dyDescent="0.25">
      <c r="A142" s="3">
        <v>24.444444444444443</v>
      </c>
    </row>
    <row r="143" spans="1:1" x14ac:dyDescent="0.25">
      <c r="A143" s="3">
        <v>20</v>
      </c>
    </row>
    <row r="144" spans="1:1" x14ac:dyDescent="0.25">
      <c r="A144" s="3">
        <v>27.777777777777779</v>
      </c>
    </row>
    <row r="145" spans="1:1" x14ac:dyDescent="0.25">
      <c r="A145" s="3">
        <v>17.777777777777779</v>
      </c>
    </row>
    <row r="146" spans="1:1" x14ac:dyDescent="0.25">
      <c r="A146" s="3">
        <v>21.666666666666668</v>
      </c>
    </row>
    <row r="147" spans="1:1" x14ac:dyDescent="0.25">
      <c r="A147" s="3">
        <v>27.222222222222221</v>
      </c>
    </row>
    <row r="148" spans="1:1" x14ac:dyDescent="0.25">
      <c r="A148" s="3">
        <v>20.555555555555557</v>
      </c>
    </row>
    <row r="149" spans="1:1" x14ac:dyDescent="0.25">
      <c r="A149" s="3">
        <v>17.222222222222221</v>
      </c>
    </row>
    <row r="150" spans="1:1" x14ac:dyDescent="0.25">
      <c r="A150" s="3">
        <v>21.111111111111111</v>
      </c>
    </row>
    <row r="151" spans="1:1" x14ac:dyDescent="0.25">
      <c r="A151" s="3">
        <v>25</v>
      </c>
    </row>
    <row r="152" spans="1:1" x14ac:dyDescent="0.25">
      <c r="A152" s="3">
        <v>23.888888888888889</v>
      </c>
    </row>
    <row r="153" spans="1:1" x14ac:dyDescent="0.25">
      <c r="A153" s="3">
        <v>24.444444444444443</v>
      </c>
    </row>
    <row r="154" spans="1:1" x14ac:dyDescent="0.25">
      <c r="A154" s="3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Question 1</vt:lpstr>
      <vt:lpstr>Question 2</vt:lpstr>
      <vt:lpstr>Question 3</vt:lpstr>
      <vt:lpstr>Question 4</vt:lpstr>
      <vt:lpstr>Question 5</vt:lpstr>
      <vt:lpstr>Question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Petrakos</dc:creator>
  <cp:lastModifiedBy>Lenovo</cp:lastModifiedBy>
  <dcterms:created xsi:type="dcterms:W3CDTF">2021-10-16T10:36:20Z</dcterms:created>
  <dcterms:modified xsi:type="dcterms:W3CDTF">2021-11-04T07:48:12Z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1f3f5f96-ddb2-433d-b9e0-335f01f34653</vt:lpwstr>
  </property>
</Properties>
</file>